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585" yWindow="-15" windowWidth="9570" windowHeight="11640" tabRatio="774" activeTab="1"/>
  </bookViews>
  <sheets>
    <sheet name="Otrzymane" sheetId="22" r:id="rId1"/>
    <sheet name="MPIPS-01_s1" sheetId="1" r:id="rId2"/>
    <sheet name="MPIPS-01_s2" sheetId="2" r:id="rId3"/>
    <sheet name="MPIPS-01_s3" sheetId="3" r:id="rId4"/>
    <sheet name="MPIPS-01_s4" sheetId="26" r:id="rId5"/>
    <sheet name="MPIPS-01_s5" sheetId="4" r:id="rId6"/>
    <sheet name="MPIPS-01_s6" sheetId="25" r:id="rId7"/>
    <sheet name="dane" sheetId="24" r:id="rId8"/>
  </sheets>
  <definedNames>
    <definedName name="_xlnm._FilterDatabase" localSheetId="0" hidden="1">Otrzymane!#REF!</definedName>
    <definedName name="HTML_CodePage" hidden="1">1250</definedName>
    <definedName name="HTML_Control" localSheetId="0" hidden="1">{"'dział 2'!$A$1:$N$46"}</definedName>
    <definedName name="HTML_Control" hidden="1">{"'dział 2'!$A$1:$N$46"}</definedName>
    <definedName name="HTML_Description" hidden="1">""</definedName>
    <definedName name="HTML_Email" hidden="1">""</definedName>
    <definedName name="HTML_Header" hidden="1">""</definedName>
    <definedName name="HTML_LastUpdate" hidden="1">"02-11-18"</definedName>
    <definedName name="HTML_LineAfter" hidden="1">FALSE</definedName>
    <definedName name="HTML_LineBefore" hidden="1">FALSE</definedName>
    <definedName name="HTML_Name" hidden="1">"Grzegorz Świder"</definedName>
    <definedName name="HTML_OBDlg2" hidden="1">TRUE</definedName>
    <definedName name="HTML_OBDlg4" hidden="1">TRUE</definedName>
    <definedName name="HTML_OS" hidden="1">0</definedName>
    <definedName name="HTML_PathFile" hidden="1">"C:\mpips\html\dzial23.htm"</definedName>
    <definedName name="HTML_Title" hidden="1">"dzial2"</definedName>
    <definedName name="_xlnm.Print_Area" localSheetId="1">'MPIPS-01_s1'!$A$1:$K$38</definedName>
    <definedName name="_xlnm.Print_Area" localSheetId="2">'MPIPS-01_s2'!$A$1:$K$41</definedName>
    <definedName name="_xlnm.Print_Area" localSheetId="3">'MPIPS-01_s3'!$A$1:$K$43</definedName>
    <definedName name="_xlnm.Print_Area" localSheetId="4">'MPIPS-01_s4'!$A$1:$G$12</definedName>
    <definedName name="_xlnm.Print_Area" localSheetId="5">'MPIPS-01_s5'!$A$1:$I$41</definedName>
    <definedName name="_xlnm.Print_Area" localSheetId="6">'MPIPS-01_s6'!$A$1:$L$40</definedName>
    <definedName name="TABLE" localSheetId="1">'MPIPS-01_s1'!#REF!</definedName>
    <definedName name="TABLE" localSheetId="2">'MPIPS-01_s2'!#REF!</definedName>
    <definedName name="TABLE" localSheetId="3">'MPIPS-01_s3'!#REF!</definedName>
    <definedName name="TABLE" localSheetId="4">'MPIPS-01_s4'!#REF!</definedName>
    <definedName name="TABLE" localSheetId="5">'MPIPS-01_s5'!#REF!</definedName>
    <definedName name="TABLE" localSheetId="6">'MPIPS-01_s6'!#REF!</definedName>
    <definedName name="TABLE_2" localSheetId="1">'MPIPS-01_s1'!$A$12:$K$37</definedName>
    <definedName name="TABLE_2" localSheetId="2">'MPIPS-01_s2'!#REF!</definedName>
    <definedName name="TABLE_2" localSheetId="3">'MPIPS-01_s3'!#REF!</definedName>
    <definedName name="TABLE_2" localSheetId="4">'MPIPS-01_s4'!#REF!</definedName>
    <definedName name="TABLE_2" localSheetId="5">'MPIPS-01_s5'!#REF!</definedName>
    <definedName name="TABLE_2" localSheetId="6">'MPIPS-01_s6'!#REF!</definedName>
    <definedName name="TABLE_3" localSheetId="1">'MPIPS-01_s1'!#REF!</definedName>
    <definedName name="TABLE_3" localSheetId="2">'MPIPS-01_s2'!$A$3:$K$41</definedName>
    <definedName name="TABLE_3" localSheetId="3">'MPIPS-01_s3'!#REF!</definedName>
    <definedName name="TABLE_3" localSheetId="4">'MPIPS-01_s4'!#REF!</definedName>
    <definedName name="TABLE_3" localSheetId="5">'MPIPS-01_s5'!#REF!</definedName>
    <definedName name="TABLE_3" localSheetId="6">'MPIPS-01_s6'!#REF!</definedName>
    <definedName name="TABLE_4" localSheetId="1">'MPIPS-01_s1'!#REF!</definedName>
    <definedName name="TABLE_4" localSheetId="2">'MPIPS-01_s2'!#REF!</definedName>
    <definedName name="TABLE_4" localSheetId="3">'MPIPS-01_s3'!$A$4:$K$43</definedName>
    <definedName name="TABLE_4" localSheetId="4">'MPIPS-01_s4'!$A$4:$G$12</definedName>
    <definedName name="TABLE_4" localSheetId="5">'MPIPS-01_s5'!#REF!</definedName>
    <definedName name="TABLE_4" localSheetId="6">'MPIPS-01_s6'!#REF!</definedName>
    <definedName name="TABLE_5" localSheetId="1">'MPIPS-01_s1'!#REF!</definedName>
    <definedName name="TABLE_5" localSheetId="2">'MPIPS-01_s2'!#REF!</definedName>
    <definedName name="TABLE_5" localSheetId="3">'MPIPS-01_s3'!#REF!</definedName>
    <definedName name="TABLE_5" localSheetId="4">'MPIPS-01_s4'!#REF!</definedName>
    <definedName name="TABLE_5" localSheetId="5">'MPIPS-01_s5'!#REF!</definedName>
    <definedName name="TABLE_5" localSheetId="6">'MPIPS-01_s6'!$A$3:$J$14</definedName>
    <definedName name="TABLE_6" localSheetId="1">'MPIPS-01_s1'!#REF!</definedName>
    <definedName name="TABLE_6" localSheetId="2">'MPIPS-01_s2'!#REF!</definedName>
    <definedName name="TABLE_6" localSheetId="3">'MPIPS-01_s3'!#REF!</definedName>
    <definedName name="TABLE_6" localSheetId="4">'MPIPS-01_s4'!#REF!</definedName>
    <definedName name="TABLE_6" localSheetId="5">'MPIPS-01_s5'!$A$4:$D$26</definedName>
    <definedName name="TABLE_6" localSheetId="6">'MPIPS-01_s6'!$A$16:$E$22</definedName>
    <definedName name="TABLE_7" localSheetId="1">'MPIPS-01_s1'!#REF!</definedName>
    <definedName name="TABLE_7" localSheetId="2">'MPIPS-01_s2'!#REF!</definedName>
    <definedName name="TABLE_7" localSheetId="3">'MPIPS-01_s3'!#REF!</definedName>
    <definedName name="TABLE_7" localSheetId="4">'MPIPS-01_s4'!#REF!</definedName>
    <definedName name="TABLE_7" localSheetId="5">'MPIPS-01_s5'!$A$29:$D$33</definedName>
    <definedName name="TABLE_7" localSheetId="6">'MPIPS-01_s6'!$A$25:$E$25</definedName>
    <definedName name="TABLE_8" localSheetId="1">'MPIPS-01_s1'!#REF!</definedName>
    <definedName name="TABLE_8" localSheetId="2">'MPIPS-01_s2'!#REF!</definedName>
    <definedName name="TABLE_8" localSheetId="3">'MPIPS-01_s3'!#REF!</definedName>
    <definedName name="TABLE_8" localSheetId="4">'MPIPS-01_s4'!#REF!</definedName>
    <definedName name="TABLE_8" localSheetId="5">'MPIPS-01_s5'!#REF!</definedName>
    <definedName name="TABLE_8" localSheetId="6">'MPIPS-01_s6'!$A$27:$L$33</definedName>
    <definedName name="ZZ" hidden="1">{"'dział 2'!$A$1:$N$46"}</definedName>
  </definedNames>
  <calcPr calcId="145621"/>
</workbook>
</file>

<file path=xl/calcChain.xml><?xml version="1.0" encoding="utf-8"?>
<calcChain xmlns="http://schemas.openxmlformats.org/spreadsheetml/2006/main">
  <c r="F27" i="3" l="1"/>
  <c r="G27" i="3"/>
  <c r="H27" i="3"/>
  <c r="I27" i="3"/>
  <c r="J27" i="3"/>
  <c r="K27" i="3"/>
  <c r="G26" i="2"/>
  <c r="H26" i="2"/>
  <c r="I26" i="2"/>
  <c r="F26" i="2"/>
  <c r="I11" i="4" l="1"/>
  <c r="H11" i="4"/>
  <c r="W36" i="25"/>
  <c r="X36" i="25"/>
  <c r="N36" i="25" s="1"/>
  <c r="W35" i="25"/>
  <c r="X35" i="25"/>
  <c r="N35" i="25" s="1"/>
  <c r="E27" i="1"/>
  <c r="W32" i="25"/>
  <c r="X32" i="25"/>
  <c r="Y32" i="25"/>
  <c r="Z32" i="25"/>
  <c r="W33" i="25"/>
  <c r="X33" i="25"/>
  <c r="Y33" i="25"/>
  <c r="Z33" i="25"/>
  <c r="X31" i="25"/>
  <c r="Y31" i="25"/>
  <c r="Z31" i="25"/>
  <c r="AA31" i="25"/>
  <c r="AB31" i="25"/>
  <c r="AC31" i="25"/>
  <c r="AD31" i="25"/>
  <c r="W31" i="25"/>
  <c r="X22" i="25"/>
  <c r="F22" i="25" s="1"/>
  <c r="N22" i="25" s="1"/>
  <c r="Y22" i="25"/>
  <c r="G22" i="25" s="1"/>
  <c r="O22" i="25" s="1"/>
  <c r="Z22" i="25"/>
  <c r="H22" i="25" s="1"/>
  <c r="P22" i="25" s="1"/>
  <c r="AA22" i="25"/>
  <c r="I22" i="25" s="1"/>
  <c r="Q22" i="25" s="1"/>
  <c r="X23" i="25"/>
  <c r="F23" i="25" s="1"/>
  <c r="N23" i="25" s="1"/>
  <c r="Y23" i="25"/>
  <c r="G23" i="25" s="1"/>
  <c r="O23" i="25" s="1"/>
  <c r="Z23" i="25"/>
  <c r="H23" i="25" s="1"/>
  <c r="P23" i="25" s="1"/>
  <c r="AA23" i="25"/>
  <c r="I23" i="25" s="1"/>
  <c r="Q23" i="25" s="1"/>
  <c r="X24" i="25"/>
  <c r="F24" i="25" s="1"/>
  <c r="N24" i="25" s="1"/>
  <c r="Y24" i="25"/>
  <c r="G24" i="25" s="1"/>
  <c r="O24" i="25" s="1"/>
  <c r="Z24" i="25"/>
  <c r="H24" i="25" s="1"/>
  <c r="P24" i="25" s="1"/>
  <c r="AA24" i="25"/>
  <c r="I24" i="25" s="1"/>
  <c r="Q24" i="25" s="1"/>
  <c r="X25" i="25"/>
  <c r="F25" i="25" s="1"/>
  <c r="Y25" i="25"/>
  <c r="G25" i="25" s="1"/>
  <c r="T21" i="25" s="1"/>
  <c r="Z25" i="25"/>
  <c r="H25" i="25" s="1"/>
  <c r="U21" i="25" s="1"/>
  <c r="AA25" i="25"/>
  <c r="I25" i="25" s="1"/>
  <c r="V21" i="25" s="1"/>
  <c r="Y21" i="25"/>
  <c r="O21" i="25" s="1"/>
  <c r="Z21" i="25"/>
  <c r="P21" i="25" s="1"/>
  <c r="AA21" i="25"/>
  <c r="I21" i="25" s="1"/>
  <c r="Q21" i="25" s="1"/>
  <c r="X21" i="25"/>
  <c r="N21" i="25" s="1"/>
  <c r="Z13" i="25"/>
  <c r="Z14" i="25"/>
  <c r="AA10" i="25"/>
  <c r="AB10" i="25"/>
  <c r="AA11" i="25"/>
  <c r="AB11" i="25"/>
  <c r="AA12" i="25"/>
  <c r="AB12" i="25"/>
  <c r="AA13" i="25"/>
  <c r="AB13" i="25"/>
  <c r="AA14" i="25"/>
  <c r="AB14" i="25"/>
  <c r="W10" i="25"/>
  <c r="X10" i="25"/>
  <c r="Y10" i="25"/>
  <c r="W11" i="25"/>
  <c r="X11" i="25"/>
  <c r="Y11" i="25"/>
  <c r="W12" i="25"/>
  <c r="X12" i="25"/>
  <c r="Y12" i="25"/>
  <c r="W13" i="25"/>
  <c r="X13" i="25"/>
  <c r="Y13" i="25"/>
  <c r="W14" i="25"/>
  <c r="X14" i="25"/>
  <c r="Y14" i="25"/>
  <c r="W8" i="25"/>
  <c r="X8" i="25"/>
  <c r="Y8" i="25"/>
  <c r="Z8" i="25"/>
  <c r="AA8" i="25"/>
  <c r="AB8" i="25"/>
  <c r="W9" i="25"/>
  <c r="X9" i="25"/>
  <c r="Y9" i="25"/>
  <c r="Z9" i="25"/>
  <c r="AA9" i="25"/>
  <c r="AB9" i="25"/>
  <c r="X7" i="25"/>
  <c r="Y7" i="25"/>
  <c r="Z7" i="25"/>
  <c r="AA7" i="25"/>
  <c r="AB7" i="25"/>
  <c r="W7" i="25"/>
  <c r="P33" i="4"/>
  <c r="F33" i="4" s="1"/>
  <c r="Q33" i="4"/>
  <c r="G33" i="4" s="1"/>
  <c r="R33" i="4"/>
  <c r="H33" i="4" s="1"/>
  <c r="S33" i="4"/>
  <c r="I33" i="4" s="1"/>
  <c r="P34" i="4"/>
  <c r="Q34" i="4"/>
  <c r="R34" i="4"/>
  <c r="S34" i="4"/>
  <c r="P35" i="4"/>
  <c r="Q35" i="4"/>
  <c r="R35" i="4"/>
  <c r="S35" i="4"/>
  <c r="P36" i="4"/>
  <c r="Q36" i="4"/>
  <c r="R36" i="4"/>
  <c r="S36" i="4"/>
  <c r="P37" i="4"/>
  <c r="F37" i="4" s="1"/>
  <c r="Q37" i="4"/>
  <c r="G37" i="4" s="1"/>
  <c r="R37" i="4"/>
  <c r="H37" i="4" s="1"/>
  <c r="S37" i="4"/>
  <c r="I37" i="4" s="1"/>
  <c r="P38" i="4"/>
  <c r="F38" i="4" s="1"/>
  <c r="K38" i="4" s="1"/>
  <c r="Q38" i="4"/>
  <c r="G38" i="4" s="1"/>
  <c r="L38" i="4" s="1"/>
  <c r="R38" i="4"/>
  <c r="H38" i="4" s="1"/>
  <c r="M38" i="4" s="1"/>
  <c r="S38" i="4"/>
  <c r="I38" i="4" s="1"/>
  <c r="N38" i="4" s="1"/>
  <c r="P39" i="4"/>
  <c r="F39" i="4" s="1"/>
  <c r="K39" i="4" s="1"/>
  <c r="Q39" i="4"/>
  <c r="G39" i="4" s="1"/>
  <c r="L39" i="4" s="1"/>
  <c r="R39" i="4"/>
  <c r="H39" i="4" s="1"/>
  <c r="M39" i="4" s="1"/>
  <c r="S39" i="4"/>
  <c r="I39" i="4" s="1"/>
  <c r="N39" i="4" s="1"/>
  <c r="P40" i="4"/>
  <c r="F40" i="4" s="1"/>
  <c r="K40" i="4" s="1"/>
  <c r="Q40" i="4"/>
  <c r="G40" i="4" s="1"/>
  <c r="L40" i="4" s="1"/>
  <c r="R40" i="4"/>
  <c r="H40" i="4" s="1"/>
  <c r="M40" i="4" s="1"/>
  <c r="S40" i="4"/>
  <c r="I40" i="4" s="1"/>
  <c r="N40" i="4" s="1"/>
  <c r="P41" i="4"/>
  <c r="Q41" i="4"/>
  <c r="R41" i="4"/>
  <c r="S41" i="4"/>
  <c r="Q32" i="4"/>
  <c r="G32" i="4" s="1"/>
  <c r="R32" i="4"/>
  <c r="H32" i="4" s="1"/>
  <c r="S32" i="4"/>
  <c r="I32" i="4" s="1"/>
  <c r="P32" i="4"/>
  <c r="F32" i="4" s="1"/>
  <c r="F41" i="4"/>
  <c r="K41" i="4" s="1"/>
  <c r="G41" i="4"/>
  <c r="L41" i="4" s="1"/>
  <c r="H41" i="4"/>
  <c r="M41" i="4" s="1"/>
  <c r="I41" i="4"/>
  <c r="N41" i="4" s="1"/>
  <c r="P7" i="4"/>
  <c r="Q7" i="4"/>
  <c r="P8" i="4"/>
  <c r="H8" i="4" s="1"/>
  <c r="Q8" i="4"/>
  <c r="I8" i="4" s="1"/>
  <c r="P9" i="4"/>
  <c r="Q9" i="4"/>
  <c r="P10" i="4"/>
  <c r="U20" i="22" s="1"/>
  <c r="H10" i="4" s="1"/>
  <c r="Q10" i="4"/>
  <c r="V20" i="22" s="1"/>
  <c r="I10" i="4" s="1"/>
  <c r="P11" i="4"/>
  <c r="Q11" i="4"/>
  <c r="P12" i="4"/>
  <c r="H12" i="4" s="1"/>
  <c r="Q12" i="4"/>
  <c r="I12" i="4" s="1"/>
  <c r="P13" i="4"/>
  <c r="H13" i="4" s="1"/>
  <c r="Q13" i="4"/>
  <c r="I13" i="4" s="1"/>
  <c r="P14" i="4"/>
  <c r="H14" i="4" s="1"/>
  <c r="Q14" i="4"/>
  <c r="I14" i="4" s="1"/>
  <c r="P15" i="4"/>
  <c r="H15" i="4" s="1"/>
  <c r="Q15" i="4"/>
  <c r="I15" i="4" s="1"/>
  <c r="P16" i="4"/>
  <c r="H16" i="4" s="1"/>
  <c r="Q16" i="4"/>
  <c r="I16" i="4" s="1"/>
  <c r="P17" i="4"/>
  <c r="H17" i="4" s="1"/>
  <c r="Q17" i="4"/>
  <c r="I17" i="4" s="1"/>
  <c r="P18" i="4"/>
  <c r="H18" i="4" s="1"/>
  <c r="Q18" i="4"/>
  <c r="I18" i="4" s="1"/>
  <c r="P19" i="4"/>
  <c r="H19" i="4" s="1"/>
  <c r="Q19" i="4"/>
  <c r="I19" i="4" s="1"/>
  <c r="P20" i="4"/>
  <c r="H20" i="4" s="1"/>
  <c r="Q20" i="4"/>
  <c r="I20" i="4" s="1"/>
  <c r="P21" i="4"/>
  <c r="H21" i="4" s="1"/>
  <c r="Q21" i="4"/>
  <c r="I21" i="4" s="1"/>
  <c r="P22" i="4"/>
  <c r="H22" i="4" s="1"/>
  <c r="Q22" i="4"/>
  <c r="I22" i="4" s="1"/>
  <c r="P23" i="4"/>
  <c r="H23" i="4" s="1"/>
  <c r="Q23" i="4"/>
  <c r="I23" i="4" s="1"/>
  <c r="P24" i="4"/>
  <c r="H24" i="4" s="1"/>
  <c r="Q24" i="4"/>
  <c r="I24" i="4" s="1"/>
  <c r="P25" i="4"/>
  <c r="H25" i="4" s="1"/>
  <c r="Q25" i="4"/>
  <c r="I25" i="4" s="1"/>
  <c r="P26" i="4"/>
  <c r="H26" i="4" s="1"/>
  <c r="Q26" i="4"/>
  <c r="I26" i="4" s="1"/>
  <c r="Q6" i="4"/>
  <c r="P6" i="4"/>
  <c r="L8" i="26"/>
  <c r="M8" i="26"/>
  <c r="L9" i="26"/>
  <c r="M9" i="26"/>
  <c r="L10" i="26"/>
  <c r="M10" i="26"/>
  <c r="L11" i="26"/>
  <c r="M11" i="26"/>
  <c r="L12" i="26"/>
  <c r="M12" i="26"/>
  <c r="M7" i="26"/>
  <c r="L7" i="26"/>
  <c r="F10" i="26"/>
  <c r="G10" i="26"/>
  <c r="F11" i="26"/>
  <c r="G11" i="26"/>
  <c r="F12" i="26"/>
  <c r="G12" i="26"/>
  <c r="G9" i="26"/>
  <c r="J9" i="26" s="1"/>
  <c r="F9" i="26"/>
  <c r="F8" i="26"/>
  <c r="I8" i="26" s="1"/>
  <c r="G8" i="26"/>
  <c r="G7" i="26"/>
  <c r="F7" i="26"/>
  <c r="A2" i="26"/>
  <c r="I12" i="26"/>
  <c r="J11" i="26"/>
  <c r="I10" i="26"/>
  <c r="AE23" i="1"/>
  <c r="AF23" i="1"/>
  <c r="AG23" i="1"/>
  <c r="AH23" i="1"/>
  <c r="AI23" i="1"/>
  <c r="AJ23" i="1"/>
  <c r="AK23" i="1"/>
  <c r="AL23" i="1"/>
  <c r="AE24" i="1"/>
  <c r="AF24" i="1"/>
  <c r="AG24" i="1"/>
  <c r="AH24" i="1"/>
  <c r="AI24" i="1"/>
  <c r="AJ24" i="1"/>
  <c r="AK24" i="1"/>
  <c r="AL24" i="1"/>
  <c r="AE25" i="1"/>
  <c r="AF25" i="1"/>
  <c r="AG25" i="1"/>
  <c r="AH25" i="1"/>
  <c r="AI25" i="1"/>
  <c r="AJ25" i="1"/>
  <c r="AK25" i="1"/>
  <c r="AL25" i="1"/>
  <c r="AE26" i="1"/>
  <c r="AF26" i="1"/>
  <c r="AG26" i="1"/>
  <c r="AH26" i="1"/>
  <c r="AI26" i="1"/>
  <c r="AJ26" i="1"/>
  <c r="AK26" i="1"/>
  <c r="AL26" i="1"/>
  <c r="AE27" i="1"/>
  <c r="AF27" i="1"/>
  <c r="AG27" i="1"/>
  <c r="AH27" i="1"/>
  <c r="AI27" i="1"/>
  <c r="AJ27" i="1"/>
  <c r="AK27" i="1"/>
  <c r="AL27" i="1"/>
  <c r="AE28" i="1"/>
  <c r="AF28" i="1"/>
  <c r="AG28" i="1"/>
  <c r="AH28" i="1"/>
  <c r="AI28" i="1"/>
  <c r="AJ28" i="1"/>
  <c r="AK28" i="1"/>
  <c r="AL28" i="1"/>
  <c r="AE29" i="1"/>
  <c r="AF29" i="1"/>
  <c r="AG29" i="1"/>
  <c r="AH29" i="1"/>
  <c r="AI29" i="1"/>
  <c r="AJ29" i="1"/>
  <c r="AK29" i="1"/>
  <c r="AL29" i="1"/>
  <c r="AE30" i="1"/>
  <c r="AF30" i="1"/>
  <c r="AG30" i="1"/>
  <c r="AH30" i="1"/>
  <c r="AI30" i="1"/>
  <c r="AJ30" i="1"/>
  <c r="AK30" i="1"/>
  <c r="AL30" i="1"/>
  <c r="AE31" i="1"/>
  <c r="AF31" i="1"/>
  <c r="AG31" i="1"/>
  <c r="AH31" i="1"/>
  <c r="AI31" i="1"/>
  <c r="AJ31" i="1"/>
  <c r="AK31" i="1"/>
  <c r="AL31" i="1"/>
  <c r="AE32" i="1"/>
  <c r="AF32" i="1"/>
  <c r="AG32" i="1"/>
  <c r="AH32" i="1"/>
  <c r="AI32" i="1"/>
  <c r="AJ32" i="1"/>
  <c r="AK32" i="1"/>
  <c r="AL32" i="1"/>
  <c r="AE33" i="1"/>
  <c r="AF33" i="1"/>
  <c r="AG33" i="1"/>
  <c r="AH33" i="1"/>
  <c r="AI33" i="1"/>
  <c r="AJ33" i="1"/>
  <c r="AK33" i="1"/>
  <c r="AL33" i="1"/>
  <c r="AE34" i="1"/>
  <c r="AF34" i="1"/>
  <c r="AG34" i="1"/>
  <c r="AH34" i="1"/>
  <c r="AI34" i="1"/>
  <c r="AJ34" i="1"/>
  <c r="AK34" i="1"/>
  <c r="AL34" i="1"/>
  <c r="AE35" i="1"/>
  <c r="AF35" i="1"/>
  <c r="AG35" i="1"/>
  <c r="AH35" i="1"/>
  <c r="AI35" i="1"/>
  <c r="AJ35" i="1"/>
  <c r="AK35" i="1"/>
  <c r="AL35" i="1"/>
  <c r="AE36" i="1"/>
  <c r="AF36" i="1"/>
  <c r="AG36" i="1"/>
  <c r="AH36" i="1"/>
  <c r="AI36" i="1"/>
  <c r="AJ36" i="1"/>
  <c r="AK36" i="1"/>
  <c r="AL36" i="1"/>
  <c r="AE37" i="1"/>
  <c r="AF37" i="1"/>
  <c r="AG37" i="1"/>
  <c r="AH37" i="1"/>
  <c r="AI37" i="1"/>
  <c r="AJ37" i="1"/>
  <c r="AK37" i="1"/>
  <c r="AL37" i="1"/>
  <c r="AE38" i="1"/>
  <c r="AF38" i="1"/>
  <c r="AG38" i="1"/>
  <c r="AH38" i="1"/>
  <c r="AI38" i="1"/>
  <c r="AJ38" i="1"/>
  <c r="AK38" i="1"/>
  <c r="AL38" i="1"/>
  <c r="K38" i="1"/>
  <c r="J38" i="1"/>
  <c r="AB38" i="1" s="1"/>
  <c r="I38" i="1"/>
  <c r="H38" i="1"/>
  <c r="G38" i="1"/>
  <c r="F38" i="1"/>
  <c r="X38" i="1" s="1"/>
  <c r="E38" i="1"/>
  <c r="D38" i="1"/>
  <c r="K37" i="1"/>
  <c r="J37" i="1"/>
  <c r="AB37" i="1" s="1"/>
  <c r="I37" i="1"/>
  <c r="H37" i="1"/>
  <c r="G37" i="1"/>
  <c r="F37" i="1"/>
  <c r="X37" i="1" s="1"/>
  <c r="E37" i="1"/>
  <c r="D37" i="1"/>
  <c r="K36" i="1"/>
  <c r="J36" i="1"/>
  <c r="AB36" i="1" s="1"/>
  <c r="I36" i="1"/>
  <c r="H36" i="1"/>
  <c r="G36" i="1"/>
  <c r="F36" i="1"/>
  <c r="X36" i="1" s="1"/>
  <c r="E36" i="1"/>
  <c r="D36" i="1"/>
  <c r="K35" i="1"/>
  <c r="J35" i="1"/>
  <c r="AB35" i="1" s="1"/>
  <c r="I35" i="1"/>
  <c r="H35" i="1"/>
  <c r="G35" i="1"/>
  <c r="F35" i="1"/>
  <c r="X35" i="1" s="1"/>
  <c r="E35" i="1"/>
  <c r="D35" i="1"/>
  <c r="K34" i="1"/>
  <c r="J34" i="1"/>
  <c r="AB34" i="1" s="1"/>
  <c r="I34" i="1"/>
  <c r="H34" i="1"/>
  <c r="Z34" i="1" s="1"/>
  <c r="G34" i="1"/>
  <c r="F34" i="1"/>
  <c r="X34" i="1" s="1"/>
  <c r="E34" i="1"/>
  <c r="D34" i="1"/>
  <c r="V34" i="1" s="1"/>
  <c r="K33" i="1"/>
  <c r="J33" i="1"/>
  <c r="AB33" i="1" s="1"/>
  <c r="I33" i="1"/>
  <c r="H33" i="1"/>
  <c r="Z33" i="1" s="1"/>
  <c r="G33" i="1"/>
  <c r="F33" i="1"/>
  <c r="X33" i="1" s="1"/>
  <c r="E33" i="1"/>
  <c r="D33" i="1"/>
  <c r="V33" i="1" s="1"/>
  <c r="K32" i="1"/>
  <c r="J32" i="1"/>
  <c r="AB32" i="1" s="1"/>
  <c r="I32" i="1"/>
  <c r="H32" i="1"/>
  <c r="Z32" i="1" s="1"/>
  <c r="G32" i="1"/>
  <c r="F32" i="1"/>
  <c r="X32" i="1" s="1"/>
  <c r="E32" i="1"/>
  <c r="D32" i="1"/>
  <c r="V32" i="1" s="1"/>
  <c r="K31" i="1"/>
  <c r="AC31" i="1" s="1"/>
  <c r="J31" i="1"/>
  <c r="AB31" i="1" s="1"/>
  <c r="K30" i="1"/>
  <c r="AC30" i="1" s="1"/>
  <c r="I30" i="1"/>
  <c r="G30" i="1"/>
  <c r="Y30" i="1" s="1"/>
  <c r="E30" i="1"/>
  <c r="W30" i="1" s="1"/>
  <c r="K29" i="1"/>
  <c r="AC29" i="1" s="1"/>
  <c r="J29" i="1"/>
  <c r="AB29" i="1" s="1"/>
  <c r="K28" i="1"/>
  <c r="AC28" i="1" s="1"/>
  <c r="J28" i="1"/>
  <c r="AB28" i="1" s="1"/>
  <c r="K27" i="1"/>
  <c r="AC27" i="1" s="1"/>
  <c r="J27" i="1"/>
  <c r="AB27" i="1" s="1"/>
  <c r="I27" i="1"/>
  <c r="H27" i="1"/>
  <c r="Z27" i="1" s="1"/>
  <c r="G27" i="1"/>
  <c r="Y27" i="1" s="1"/>
  <c r="F27" i="1"/>
  <c r="X27" i="1" s="1"/>
  <c r="W27" i="1"/>
  <c r="D27" i="1"/>
  <c r="V27" i="1" s="1"/>
  <c r="G26" i="1"/>
  <c r="Y26" i="1" s="1"/>
  <c r="F26" i="1"/>
  <c r="X26" i="1" s="1"/>
  <c r="K25" i="1"/>
  <c r="AC25" i="1" s="1"/>
  <c r="J25" i="1"/>
  <c r="AB25" i="1" s="1"/>
  <c r="I25" i="1"/>
  <c r="AA25" i="1" s="1"/>
  <c r="H25" i="1"/>
  <c r="Z25" i="1" s="1"/>
  <c r="G25" i="1"/>
  <c r="Y25" i="1" s="1"/>
  <c r="F25" i="1"/>
  <c r="X25" i="1" s="1"/>
  <c r="E25" i="1"/>
  <c r="W25" i="1" s="1"/>
  <c r="D25" i="1"/>
  <c r="V25" i="1" s="1"/>
  <c r="A151" i="24"/>
  <c r="J11" i="22" s="1"/>
  <c r="A1" i="25"/>
  <c r="A8" i="1"/>
  <c r="A1" i="2"/>
  <c r="AA27" i="1" l="1"/>
  <c r="S21" i="25"/>
  <c r="AA30" i="1"/>
  <c r="V35" i="1"/>
  <c r="Z35" i="1"/>
  <c r="V36" i="1"/>
  <c r="Z36" i="1"/>
  <c r="V37" i="1"/>
  <c r="Z37" i="1"/>
  <c r="V38" i="1"/>
  <c r="Z38" i="1"/>
  <c r="J26" i="1"/>
  <c r="AB26" i="1" s="1"/>
  <c r="H26" i="1"/>
  <c r="Z26" i="1" s="1"/>
  <c r="D26" i="1"/>
  <c r="V26" i="1" s="1"/>
  <c r="K26" i="1"/>
  <c r="AC26" i="1" s="1"/>
  <c r="I26" i="1"/>
  <c r="AA26" i="1" s="1"/>
  <c r="E26" i="1"/>
  <c r="W26" i="1" s="1"/>
  <c r="W32" i="1"/>
  <c r="Y32" i="1"/>
  <c r="AA32" i="1"/>
  <c r="AC32" i="1"/>
  <c r="W33" i="1"/>
  <c r="Y33" i="1"/>
  <c r="AA33" i="1"/>
  <c r="AC33" i="1"/>
  <c r="W34" i="1"/>
  <c r="Y34" i="1"/>
  <c r="AA34" i="1"/>
  <c r="AC34" i="1"/>
  <c r="W35" i="1"/>
  <c r="Y35" i="1"/>
  <c r="AA35" i="1"/>
  <c r="AC35" i="1"/>
  <c r="W36" i="1"/>
  <c r="Y36" i="1"/>
  <c r="AA36" i="1"/>
  <c r="AC36" i="1"/>
  <c r="W37" i="1"/>
  <c r="Y37" i="1"/>
  <c r="AA37" i="1"/>
  <c r="AC37" i="1"/>
  <c r="W38" i="1"/>
  <c r="Y38" i="1"/>
  <c r="AA38" i="1"/>
  <c r="AC38" i="1"/>
  <c r="T38" i="1"/>
  <c r="R38" i="1"/>
  <c r="P38" i="1"/>
  <c r="N38" i="1"/>
  <c r="T37" i="1"/>
  <c r="R37" i="1"/>
  <c r="P37" i="1"/>
  <c r="N37" i="1"/>
  <c r="T36" i="1"/>
  <c r="R36" i="1"/>
  <c r="P36" i="1"/>
  <c r="N36" i="1"/>
  <c r="T35" i="1"/>
  <c r="R35" i="1"/>
  <c r="P35" i="1"/>
  <c r="N35" i="1"/>
  <c r="T34" i="1"/>
  <c r="R34" i="1"/>
  <c r="P34" i="1"/>
  <c r="N34" i="1"/>
  <c r="T33" i="1"/>
  <c r="R33" i="1"/>
  <c r="P33" i="1"/>
  <c r="N33" i="1"/>
  <c r="T32" i="1"/>
  <c r="R32" i="1"/>
  <c r="P32" i="1"/>
  <c r="N32" i="1"/>
  <c r="T31" i="1"/>
  <c r="P31" i="1"/>
  <c r="T29" i="1"/>
  <c r="P29" i="1"/>
  <c r="T28" i="1"/>
  <c r="P28" i="1"/>
  <c r="T27" i="1"/>
  <c r="R27" i="1"/>
  <c r="P27" i="1"/>
  <c r="N27" i="1"/>
  <c r="R26" i="1"/>
  <c r="N26" i="1"/>
  <c r="T25" i="1"/>
  <c r="R25" i="1"/>
  <c r="P25" i="1"/>
  <c r="N25" i="1"/>
  <c r="P25" i="25"/>
  <c r="N25" i="25"/>
  <c r="S38" i="1"/>
  <c r="Q38" i="1"/>
  <c r="O38" i="1"/>
  <c r="M38" i="1"/>
  <c r="S37" i="1"/>
  <c r="Q37" i="1"/>
  <c r="O37" i="1"/>
  <c r="M37" i="1"/>
  <c r="S36" i="1"/>
  <c r="Q36" i="1"/>
  <c r="O36" i="1"/>
  <c r="M36" i="1"/>
  <c r="S35" i="1"/>
  <c r="Q35" i="1"/>
  <c r="O35" i="1"/>
  <c r="M35" i="1"/>
  <c r="S34" i="1"/>
  <c r="Q34" i="1"/>
  <c r="O34" i="1"/>
  <c r="M34" i="1"/>
  <c r="S33" i="1"/>
  <c r="Q33" i="1"/>
  <c r="O33" i="1"/>
  <c r="M33" i="1"/>
  <c r="S32" i="1"/>
  <c r="Q32" i="1"/>
  <c r="O32" i="1"/>
  <c r="M32" i="1"/>
  <c r="S27" i="1"/>
  <c r="Q27" i="1"/>
  <c r="O27" i="1"/>
  <c r="M27" i="1"/>
  <c r="S26" i="1"/>
  <c r="S25" i="1"/>
  <c r="Q25" i="1"/>
  <c r="O25" i="1"/>
  <c r="M25" i="1"/>
  <c r="Q25" i="25"/>
  <c r="O25" i="25"/>
  <c r="J7" i="26"/>
  <c r="I7" i="26"/>
  <c r="J8" i="26"/>
  <c r="I9" i="26"/>
  <c r="J10" i="26"/>
  <c r="I11" i="26"/>
  <c r="J12" i="26"/>
  <c r="J4" i="22"/>
  <c r="G34" i="4"/>
  <c r="L34" i="4" s="1"/>
  <c r="G35" i="4"/>
  <c r="L35" i="4" s="1"/>
  <c r="G36" i="4"/>
  <c r="L36" i="4" s="1"/>
  <c r="F35" i="4"/>
  <c r="F36" i="4"/>
  <c r="F34" i="4"/>
  <c r="K34" i="4" s="1"/>
  <c r="I6" i="4"/>
  <c r="I7" i="4" s="1"/>
  <c r="H6" i="4"/>
  <c r="M6" i="4" s="1"/>
  <c r="C5" i="1"/>
  <c r="J8" i="25"/>
  <c r="J9" i="25"/>
  <c r="J10" i="25"/>
  <c r="J11" i="25"/>
  <c r="J12" i="25"/>
  <c r="J13" i="25"/>
  <c r="J14" i="25"/>
  <c r="E8" i="25"/>
  <c r="F8" i="25"/>
  <c r="G8" i="25"/>
  <c r="H8" i="25"/>
  <c r="I8" i="25"/>
  <c r="E9" i="25"/>
  <c r="F9" i="25"/>
  <c r="G9" i="25"/>
  <c r="I9" i="25"/>
  <c r="E10" i="25"/>
  <c r="F10" i="25"/>
  <c r="G10" i="25"/>
  <c r="I10" i="25"/>
  <c r="E11" i="25"/>
  <c r="F11" i="25"/>
  <c r="G11" i="25"/>
  <c r="I11" i="25"/>
  <c r="E12" i="25"/>
  <c r="F12" i="25"/>
  <c r="G12" i="25"/>
  <c r="I12" i="25"/>
  <c r="E13" i="25"/>
  <c r="F13" i="25"/>
  <c r="G13" i="25"/>
  <c r="H13" i="25"/>
  <c r="I13" i="25"/>
  <c r="E14" i="25"/>
  <c r="F14" i="25"/>
  <c r="G14" i="25"/>
  <c r="H14" i="25"/>
  <c r="I14" i="25"/>
  <c r="F7" i="25"/>
  <c r="G7" i="25"/>
  <c r="H7" i="25"/>
  <c r="I7" i="25"/>
  <c r="K35" i="4"/>
  <c r="L33" i="4"/>
  <c r="L32" i="4"/>
  <c r="M32" i="4"/>
  <c r="K32" i="4"/>
  <c r="K10" i="4"/>
  <c r="K11" i="4"/>
  <c r="K12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A1" i="4"/>
  <c r="H33" i="25"/>
  <c r="Q33" i="25" s="1"/>
  <c r="G33" i="25"/>
  <c r="P33" i="25" s="1"/>
  <c r="F33" i="25"/>
  <c r="O33" i="25" s="1"/>
  <c r="E33" i="25"/>
  <c r="N33" i="25" s="1"/>
  <c r="H32" i="25"/>
  <c r="Q32" i="25" s="1"/>
  <c r="G32" i="25"/>
  <c r="P32" i="25" s="1"/>
  <c r="F32" i="25"/>
  <c r="O32" i="25" s="1"/>
  <c r="E32" i="25"/>
  <c r="N32" i="25" s="1"/>
  <c r="L31" i="25"/>
  <c r="U31" i="25" s="1"/>
  <c r="K31" i="25"/>
  <c r="T31" i="25" s="1"/>
  <c r="J31" i="25"/>
  <c r="S31" i="25" s="1"/>
  <c r="I31" i="25"/>
  <c r="R31" i="25" s="1"/>
  <c r="H31" i="25"/>
  <c r="Q31" i="25" s="1"/>
  <c r="G31" i="25"/>
  <c r="P31" i="25" s="1"/>
  <c r="F31" i="25"/>
  <c r="O31" i="25" s="1"/>
  <c r="E31" i="25"/>
  <c r="N31" i="25" s="1"/>
  <c r="J7" i="25"/>
  <c r="E7" i="25"/>
  <c r="AJ8" i="3"/>
  <c r="AK8" i="3"/>
  <c r="AL8" i="3"/>
  <c r="AM8" i="3"/>
  <c r="AN8" i="3"/>
  <c r="AO8" i="3"/>
  <c r="AJ9" i="3"/>
  <c r="AK9" i="3"/>
  <c r="AL9" i="3"/>
  <c r="AM9" i="3"/>
  <c r="AN9" i="3"/>
  <c r="AO9" i="3"/>
  <c r="AJ10" i="3"/>
  <c r="AK10" i="3"/>
  <c r="AL10" i="3"/>
  <c r="AM10" i="3"/>
  <c r="AN10" i="3"/>
  <c r="AO10" i="3"/>
  <c r="AJ11" i="3"/>
  <c r="AK11" i="3"/>
  <c r="AL11" i="3"/>
  <c r="AM11" i="3"/>
  <c r="AN11" i="3"/>
  <c r="AO11" i="3"/>
  <c r="AJ12" i="3"/>
  <c r="AK12" i="3"/>
  <c r="AL12" i="3"/>
  <c r="AM12" i="3"/>
  <c r="AN12" i="3"/>
  <c r="AO12" i="3"/>
  <c r="AJ13" i="3"/>
  <c r="AK13" i="3"/>
  <c r="AL13" i="3"/>
  <c r="AM13" i="3"/>
  <c r="AN13" i="3"/>
  <c r="AO13" i="3"/>
  <c r="AJ14" i="3"/>
  <c r="AK14" i="3"/>
  <c r="AL14" i="3"/>
  <c r="AM14" i="3"/>
  <c r="AN14" i="3"/>
  <c r="AO14" i="3"/>
  <c r="AJ15" i="3"/>
  <c r="AK15" i="3"/>
  <c r="AL15" i="3"/>
  <c r="AM15" i="3"/>
  <c r="AN15" i="3"/>
  <c r="AO15" i="3"/>
  <c r="AJ16" i="3"/>
  <c r="AK16" i="3"/>
  <c r="AL16" i="3"/>
  <c r="AM16" i="3"/>
  <c r="AN16" i="3"/>
  <c r="AO16" i="3"/>
  <c r="AJ17" i="3"/>
  <c r="AK17" i="3"/>
  <c r="AL17" i="3"/>
  <c r="AM17" i="3"/>
  <c r="AN17" i="3"/>
  <c r="AO17" i="3"/>
  <c r="AJ18" i="3"/>
  <c r="AK18" i="3"/>
  <c r="AL18" i="3"/>
  <c r="AM18" i="3"/>
  <c r="AN18" i="3"/>
  <c r="AO18" i="3"/>
  <c r="AJ19" i="3"/>
  <c r="AK19" i="3"/>
  <c r="AL19" i="3"/>
  <c r="AM19" i="3"/>
  <c r="AN19" i="3"/>
  <c r="AO19" i="3"/>
  <c r="AJ20" i="3"/>
  <c r="AK20" i="3"/>
  <c r="AL20" i="3"/>
  <c r="AM20" i="3"/>
  <c r="AN20" i="3"/>
  <c r="AO20" i="3"/>
  <c r="AJ21" i="3"/>
  <c r="AK21" i="3"/>
  <c r="AL21" i="3"/>
  <c r="AM21" i="3"/>
  <c r="AN21" i="3"/>
  <c r="AO21" i="3"/>
  <c r="AJ22" i="3"/>
  <c r="AK22" i="3"/>
  <c r="AL22" i="3"/>
  <c r="AM22" i="3"/>
  <c r="AN22" i="3"/>
  <c r="AO22" i="3"/>
  <c r="AJ23" i="3"/>
  <c r="AK23" i="3"/>
  <c r="AL23" i="3"/>
  <c r="AM23" i="3"/>
  <c r="AN23" i="3"/>
  <c r="AO23" i="3"/>
  <c r="AJ24" i="3"/>
  <c r="AK24" i="3"/>
  <c r="AL24" i="3"/>
  <c r="AM24" i="3"/>
  <c r="AN24" i="3"/>
  <c r="AO24" i="3"/>
  <c r="AJ25" i="3"/>
  <c r="AK25" i="3"/>
  <c r="AL25" i="3"/>
  <c r="AM25" i="3"/>
  <c r="AN25" i="3"/>
  <c r="AO25" i="3"/>
  <c r="AJ26" i="3"/>
  <c r="AK26" i="3"/>
  <c r="AL26" i="3"/>
  <c r="AM26" i="3"/>
  <c r="AN26" i="3"/>
  <c r="AO26" i="3"/>
  <c r="AJ27" i="3"/>
  <c r="AK27" i="3"/>
  <c r="AL27" i="3"/>
  <c r="AM27" i="3"/>
  <c r="AF27" i="3" s="1"/>
  <c r="AN27" i="3"/>
  <c r="AO27" i="3"/>
  <c r="AJ28" i="3"/>
  <c r="AK28" i="3"/>
  <c r="AL28" i="3"/>
  <c r="AM28" i="3"/>
  <c r="AN28" i="3"/>
  <c r="AO28" i="3"/>
  <c r="AJ29" i="3"/>
  <c r="AK29" i="3"/>
  <c r="AL29" i="3"/>
  <c r="AM29" i="3"/>
  <c r="AN29" i="3"/>
  <c r="AO29" i="3"/>
  <c r="AJ30" i="3"/>
  <c r="AK30" i="3"/>
  <c r="AL30" i="3"/>
  <c r="AM30" i="3"/>
  <c r="AN30" i="3"/>
  <c r="AO30" i="3"/>
  <c r="AJ31" i="3"/>
  <c r="AK31" i="3"/>
  <c r="AL31" i="3"/>
  <c r="AM31" i="3"/>
  <c r="AN31" i="3"/>
  <c r="AO31" i="3"/>
  <c r="AJ32" i="3"/>
  <c r="AK32" i="3"/>
  <c r="AL32" i="3"/>
  <c r="AM32" i="3"/>
  <c r="AN32" i="3"/>
  <c r="AO32" i="3"/>
  <c r="AJ33" i="3"/>
  <c r="AK33" i="3"/>
  <c r="AL33" i="3"/>
  <c r="AM33" i="3"/>
  <c r="AN33" i="3"/>
  <c r="AO33" i="3"/>
  <c r="AJ34" i="3"/>
  <c r="AK34" i="3"/>
  <c r="AL34" i="3"/>
  <c r="AM34" i="3"/>
  <c r="AN34" i="3"/>
  <c r="AO34" i="3"/>
  <c r="AJ35" i="3"/>
  <c r="AK35" i="3"/>
  <c r="AL35" i="3"/>
  <c r="AM35" i="3"/>
  <c r="AN35" i="3"/>
  <c r="AO35" i="3"/>
  <c r="AJ36" i="3"/>
  <c r="AK36" i="3"/>
  <c r="AL36" i="3"/>
  <c r="AM36" i="3"/>
  <c r="AN36" i="3"/>
  <c r="AO36" i="3"/>
  <c r="AJ37" i="3"/>
  <c r="AK37" i="3"/>
  <c r="AL37" i="3"/>
  <c r="AM37" i="3"/>
  <c r="AN37" i="3"/>
  <c r="AO37" i="3"/>
  <c r="AJ38" i="3"/>
  <c r="AK38" i="3"/>
  <c r="AL38" i="3"/>
  <c r="AM38" i="3"/>
  <c r="AN38" i="3"/>
  <c r="AO38" i="3"/>
  <c r="AJ39" i="3"/>
  <c r="AK39" i="3"/>
  <c r="AL39" i="3"/>
  <c r="AM39" i="3"/>
  <c r="AN39" i="3"/>
  <c r="AO39" i="3"/>
  <c r="AJ40" i="3"/>
  <c r="AK40" i="3"/>
  <c r="AL40" i="3"/>
  <c r="AM40" i="3"/>
  <c r="AN40" i="3"/>
  <c r="AO40" i="3"/>
  <c r="AJ41" i="3"/>
  <c r="AK41" i="3"/>
  <c r="AL41" i="3"/>
  <c r="AM41" i="3"/>
  <c r="AN41" i="3"/>
  <c r="AO41" i="3"/>
  <c r="AJ42" i="3"/>
  <c r="AK42" i="3"/>
  <c r="AL42" i="3"/>
  <c r="AM42" i="3"/>
  <c r="AN42" i="3"/>
  <c r="AO42" i="3"/>
  <c r="AJ43" i="3"/>
  <c r="AK43" i="3"/>
  <c r="AL43" i="3"/>
  <c r="AM43" i="3"/>
  <c r="AN43" i="3"/>
  <c r="AO43" i="3"/>
  <c r="AK7" i="3"/>
  <c r="AL7" i="3"/>
  <c r="AM7" i="3"/>
  <c r="AN7" i="3"/>
  <c r="AO7" i="3"/>
  <c r="AJ7" i="3"/>
  <c r="G42" i="3"/>
  <c r="I28" i="1" s="1"/>
  <c r="AA28" i="1" s="1"/>
  <c r="H42" i="3"/>
  <c r="H31" i="1" s="1"/>
  <c r="Z31" i="1" s="1"/>
  <c r="I42" i="3"/>
  <c r="I31" i="1" s="1"/>
  <c r="AA31" i="1" s="1"/>
  <c r="J42" i="3"/>
  <c r="H29" i="1" s="1"/>
  <c r="Z29" i="1" s="1"/>
  <c r="K42" i="3"/>
  <c r="I29" i="1" s="1"/>
  <c r="AA29" i="1" s="1"/>
  <c r="G43" i="3"/>
  <c r="H43" i="3"/>
  <c r="I43" i="3"/>
  <c r="J43" i="3"/>
  <c r="K43" i="3"/>
  <c r="F42" i="3"/>
  <c r="H28" i="1" s="1"/>
  <c r="Z28" i="1" s="1"/>
  <c r="F43" i="3"/>
  <c r="G41" i="3"/>
  <c r="F41" i="3"/>
  <c r="F33" i="3"/>
  <c r="G33" i="3"/>
  <c r="H33" i="3"/>
  <c r="I33" i="3"/>
  <c r="J33" i="3"/>
  <c r="K33" i="3"/>
  <c r="F34" i="3"/>
  <c r="G34" i="3"/>
  <c r="H34" i="3"/>
  <c r="I34" i="3"/>
  <c r="J34" i="3"/>
  <c r="K34" i="3"/>
  <c r="F35" i="3"/>
  <c r="G35" i="3"/>
  <c r="H35" i="3"/>
  <c r="I35" i="3"/>
  <c r="J35" i="3"/>
  <c r="K35" i="3"/>
  <c r="F36" i="3"/>
  <c r="G36" i="3"/>
  <c r="H36" i="3"/>
  <c r="I36" i="3"/>
  <c r="J36" i="3"/>
  <c r="K36" i="3"/>
  <c r="H37" i="3"/>
  <c r="I37" i="3"/>
  <c r="J37" i="3"/>
  <c r="K37" i="3"/>
  <c r="F38" i="3"/>
  <c r="G38" i="3"/>
  <c r="H38" i="3"/>
  <c r="I38" i="3"/>
  <c r="J38" i="3"/>
  <c r="K38" i="3"/>
  <c r="H39" i="3"/>
  <c r="I39" i="3"/>
  <c r="J39" i="3"/>
  <c r="K39" i="3"/>
  <c r="G32" i="3"/>
  <c r="H32" i="3"/>
  <c r="I32" i="3"/>
  <c r="J32" i="3"/>
  <c r="K32" i="3"/>
  <c r="F32" i="3"/>
  <c r="G21" i="3"/>
  <c r="H21" i="3"/>
  <c r="I21" i="3"/>
  <c r="J21" i="3"/>
  <c r="K21" i="3"/>
  <c r="F21" i="3"/>
  <c r="G19" i="3"/>
  <c r="G28" i="1" s="1"/>
  <c r="Y28" i="1" s="1"/>
  <c r="H19" i="3"/>
  <c r="F31" i="1" s="1"/>
  <c r="X31" i="1" s="1"/>
  <c r="I19" i="3"/>
  <c r="G31" i="1" s="1"/>
  <c r="Y31" i="1" s="1"/>
  <c r="J19" i="3"/>
  <c r="F29" i="1" s="1"/>
  <c r="X29" i="1" s="1"/>
  <c r="K19" i="3"/>
  <c r="G29" i="1" s="1"/>
  <c r="Y29" i="1" s="1"/>
  <c r="F19" i="3"/>
  <c r="F28" i="1" s="1"/>
  <c r="X28" i="1" s="1"/>
  <c r="G10" i="3"/>
  <c r="H10" i="3"/>
  <c r="I10" i="3"/>
  <c r="J10" i="3"/>
  <c r="K10" i="3"/>
  <c r="G11" i="3"/>
  <c r="AD11" i="3" s="1"/>
  <c r="H11" i="3"/>
  <c r="I11" i="3"/>
  <c r="J11" i="3"/>
  <c r="K11" i="3"/>
  <c r="AH11" i="3" s="1"/>
  <c r="G12" i="3"/>
  <c r="H12" i="3"/>
  <c r="I12" i="3"/>
  <c r="J12" i="3"/>
  <c r="K12" i="3"/>
  <c r="G13" i="3"/>
  <c r="H13" i="3"/>
  <c r="I13" i="3"/>
  <c r="J13" i="3"/>
  <c r="K13" i="3"/>
  <c r="G14" i="3"/>
  <c r="H14" i="3"/>
  <c r="I14" i="3"/>
  <c r="J14" i="3"/>
  <c r="K14" i="3"/>
  <c r="G15" i="3"/>
  <c r="H15" i="3"/>
  <c r="I15" i="3"/>
  <c r="J15" i="3"/>
  <c r="K15" i="3"/>
  <c r="G16" i="3"/>
  <c r="H16" i="3"/>
  <c r="I16" i="3"/>
  <c r="J16" i="3"/>
  <c r="K16" i="3"/>
  <c r="G17" i="3"/>
  <c r="AD17" i="3" s="1"/>
  <c r="H17" i="3"/>
  <c r="I17" i="3"/>
  <c r="AF17" i="3" s="1"/>
  <c r="J17" i="3"/>
  <c r="K17" i="3"/>
  <c r="AH17" i="3" s="1"/>
  <c r="F10" i="3"/>
  <c r="F11" i="3"/>
  <c r="F12" i="3"/>
  <c r="F13" i="3"/>
  <c r="F14" i="3"/>
  <c r="F15" i="3"/>
  <c r="AC15" i="3" s="1"/>
  <c r="F16" i="3"/>
  <c r="F17" i="3"/>
  <c r="G9" i="3"/>
  <c r="H9" i="3"/>
  <c r="I9" i="3"/>
  <c r="F9" i="3"/>
  <c r="Z15" i="2"/>
  <c r="AA15" i="2"/>
  <c r="AB15" i="2"/>
  <c r="AC15" i="2"/>
  <c r="Z16" i="2"/>
  <c r="AA16" i="2"/>
  <c r="AB16" i="2"/>
  <c r="AC16" i="2"/>
  <c r="Z17" i="2"/>
  <c r="AA17" i="2"/>
  <c r="AB17" i="2"/>
  <c r="AC17" i="2"/>
  <c r="Z18" i="2"/>
  <c r="AA18" i="2"/>
  <c r="AB18" i="2"/>
  <c r="AC18" i="2"/>
  <c r="Z19" i="2"/>
  <c r="AA19" i="2"/>
  <c r="AB19" i="2"/>
  <c r="AC19" i="2"/>
  <c r="Z20" i="2"/>
  <c r="AA20" i="2"/>
  <c r="AB20" i="2"/>
  <c r="AC20" i="2"/>
  <c r="Z21" i="2"/>
  <c r="AA21" i="2"/>
  <c r="AB21" i="2"/>
  <c r="AC21" i="2"/>
  <c r="Z22" i="2"/>
  <c r="AA22" i="2"/>
  <c r="AB22" i="2"/>
  <c r="AC22" i="2"/>
  <c r="Z23" i="2"/>
  <c r="AA23" i="2"/>
  <c r="AB23" i="2"/>
  <c r="AC23" i="2"/>
  <c r="Z24" i="2"/>
  <c r="AA24" i="2"/>
  <c r="AB24" i="2"/>
  <c r="AC24" i="2"/>
  <c r="Z25" i="2"/>
  <c r="AA25" i="2"/>
  <c r="AB25" i="2"/>
  <c r="AC25" i="2"/>
  <c r="Z26" i="2"/>
  <c r="AA26" i="2"/>
  <c r="AB26" i="2"/>
  <c r="AC26" i="2"/>
  <c r="Z27" i="2"/>
  <c r="AA27" i="2"/>
  <c r="AB27" i="2"/>
  <c r="AC27" i="2"/>
  <c r="Z28" i="2"/>
  <c r="AA28" i="2"/>
  <c r="AB28" i="2"/>
  <c r="AC28" i="2"/>
  <c r="Z29" i="2"/>
  <c r="AA29" i="2"/>
  <c r="AB29" i="2"/>
  <c r="AC29" i="2"/>
  <c r="Z30" i="2"/>
  <c r="AA30" i="2"/>
  <c r="AB30" i="2"/>
  <c r="AC30" i="2"/>
  <c r="Z31" i="2"/>
  <c r="AA31" i="2"/>
  <c r="AB31" i="2"/>
  <c r="AC31" i="2"/>
  <c r="Z32" i="2"/>
  <c r="AA32" i="2"/>
  <c r="AB32" i="2"/>
  <c r="AC32" i="2"/>
  <c r="Z33" i="2"/>
  <c r="AA33" i="2"/>
  <c r="AB33" i="2"/>
  <c r="AC33" i="2"/>
  <c r="Z34" i="2"/>
  <c r="AA34" i="2"/>
  <c r="AB34" i="2"/>
  <c r="AC34" i="2"/>
  <c r="Z35" i="2"/>
  <c r="AA35" i="2"/>
  <c r="AB35" i="2"/>
  <c r="AC35" i="2"/>
  <c r="Z36" i="2"/>
  <c r="AA36" i="2"/>
  <c r="AB36" i="2"/>
  <c r="AC36" i="2"/>
  <c r="Z37" i="2"/>
  <c r="AA37" i="2"/>
  <c r="AB37" i="2"/>
  <c r="AC37" i="2"/>
  <c r="Z38" i="2"/>
  <c r="AA38" i="2"/>
  <c r="AB38" i="2"/>
  <c r="AC38" i="2"/>
  <c r="Z39" i="2"/>
  <c r="AA39" i="2"/>
  <c r="AB39" i="2"/>
  <c r="AC39" i="2"/>
  <c r="Z40" i="2"/>
  <c r="AA40" i="2"/>
  <c r="AB40" i="2"/>
  <c r="AC40" i="2"/>
  <c r="Z41" i="2"/>
  <c r="AA41" i="2"/>
  <c r="AB41" i="2"/>
  <c r="AC41" i="2"/>
  <c r="Z7" i="2"/>
  <c r="AA7" i="2"/>
  <c r="AB7" i="2"/>
  <c r="AC7" i="2"/>
  <c r="AD7" i="2"/>
  <c r="AE7" i="2"/>
  <c r="Z8" i="2"/>
  <c r="AA8" i="2"/>
  <c r="AB8" i="2"/>
  <c r="AC8" i="2"/>
  <c r="AD8" i="2"/>
  <c r="AE8" i="2"/>
  <c r="Z9" i="2"/>
  <c r="AA9" i="2"/>
  <c r="AB9" i="2"/>
  <c r="AC9" i="2"/>
  <c r="AD9" i="2"/>
  <c r="AE9" i="2"/>
  <c r="Z10" i="2"/>
  <c r="AA10" i="2"/>
  <c r="AB10" i="2"/>
  <c r="AC10" i="2"/>
  <c r="AD10" i="2"/>
  <c r="AE10" i="2"/>
  <c r="Z11" i="2"/>
  <c r="AA11" i="2"/>
  <c r="AB11" i="2"/>
  <c r="AC11" i="2"/>
  <c r="AD11" i="2"/>
  <c r="AE11" i="2"/>
  <c r="Z12" i="2"/>
  <c r="AA12" i="2"/>
  <c r="AB12" i="2"/>
  <c r="AC12" i="2"/>
  <c r="AD12" i="2"/>
  <c r="AE12" i="2"/>
  <c r="Z13" i="2"/>
  <c r="AA13" i="2"/>
  <c r="AB13" i="2"/>
  <c r="AC13" i="2"/>
  <c r="AD13" i="2"/>
  <c r="AE13" i="2"/>
  <c r="Z14" i="2"/>
  <c r="AA14" i="2"/>
  <c r="AB14" i="2"/>
  <c r="AC14" i="2"/>
  <c r="AD14" i="2"/>
  <c r="AE14" i="2"/>
  <c r="AA6" i="2"/>
  <c r="AB6" i="2"/>
  <c r="AC6" i="2"/>
  <c r="AD6" i="2"/>
  <c r="AE6" i="2"/>
  <c r="Z6" i="2"/>
  <c r="M26" i="2"/>
  <c r="N26" i="2"/>
  <c r="P26" i="2"/>
  <c r="F41" i="2"/>
  <c r="G41" i="2"/>
  <c r="H41" i="2"/>
  <c r="I41" i="2"/>
  <c r="V41" i="2" s="1"/>
  <c r="G40" i="2"/>
  <c r="H40" i="2"/>
  <c r="I40" i="2"/>
  <c r="F40" i="2"/>
  <c r="P41" i="3" s="1"/>
  <c r="F32" i="2"/>
  <c r="G32" i="2"/>
  <c r="H32" i="2"/>
  <c r="I32" i="2"/>
  <c r="V32" i="2" s="1"/>
  <c r="F33" i="2"/>
  <c r="G33" i="2"/>
  <c r="H33" i="2"/>
  <c r="I33" i="2"/>
  <c r="V33" i="2" s="1"/>
  <c r="F34" i="2"/>
  <c r="G34" i="2"/>
  <c r="H34" i="2"/>
  <c r="I34" i="2"/>
  <c r="V34" i="2" s="1"/>
  <c r="F35" i="2"/>
  <c r="G35" i="2"/>
  <c r="H35" i="2"/>
  <c r="I35" i="2"/>
  <c r="V35" i="2" s="1"/>
  <c r="F36" i="2"/>
  <c r="G36" i="2"/>
  <c r="H36" i="2"/>
  <c r="I36" i="2"/>
  <c r="V36" i="2" s="1"/>
  <c r="F37" i="2"/>
  <c r="G37" i="2"/>
  <c r="H37" i="2"/>
  <c r="I37" i="2"/>
  <c r="V37" i="2" s="1"/>
  <c r="F38" i="2"/>
  <c r="G38" i="2"/>
  <c r="H38" i="2"/>
  <c r="I38" i="2"/>
  <c r="V38" i="2" s="1"/>
  <c r="G31" i="2"/>
  <c r="H31" i="2"/>
  <c r="I31" i="2"/>
  <c r="F31" i="2"/>
  <c r="P32" i="3" s="1"/>
  <c r="G20" i="2"/>
  <c r="H20" i="2"/>
  <c r="I20" i="2"/>
  <c r="F20" i="2"/>
  <c r="T21" i="3" s="1"/>
  <c r="G18" i="2"/>
  <c r="H18" i="2"/>
  <c r="I18" i="2"/>
  <c r="F18" i="2"/>
  <c r="Y19" i="3" s="1"/>
  <c r="F15" i="2"/>
  <c r="G15" i="2"/>
  <c r="H15" i="2"/>
  <c r="I15" i="2"/>
  <c r="V15" i="2" s="1"/>
  <c r="F16" i="2"/>
  <c r="Y17" i="3" s="1"/>
  <c r="G16" i="2"/>
  <c r="Q17" i="3" s="1"/>
  <c r="H16" i="2"/>
  <c r="I16" i="2"/>
  <c r="V16" i="2" s="1"/>
  <c r="F9" i="2"/>
  <c r="G9" i="2"/>
  <c r="H9" i="2"/>
  <c r="I9" i="2"/>
  <c r="I7" i="2" s="1"/>
  <c r="J9" i="2"/>
  <c r="K9" i="2"/>
  <c r="F10" i="2"/>
  <c r="G10" i="2"/>
  <c r="T10" i="2" s="1"/>
  <c r="H10" i="2"/>
  <c r="I10" i="2"/>
  <c r="J10" i="2"/>
  <c r="K10" i="2"/>
  <c r="X10" i="2" s="1"/>
  <c r="F11" i="2"/>
  <c r="G11" i="2"/>
  <c r="H11" i="2"/>
  <c r="I11" i="2"/>
  <c r="V11" i="2" s="1"/>
  <c r="J11" i="2"/>
  <c r="K11" i="2"/>
  <c r="F12" i="2"/>
  <c r="G12" i="2"/>
  <c r="T12" i="2" s="1"/>
  <c r="H12" i="2"/>
  <c r="I12" i="2"/>
  <c r="J12" i="2"/>
  <c r="K12" i="2"/>
  <c r="X12" i="2" s="1"/>
  <c r="F13" i="2"/>
  <c r="G13" i="2"/>
  <c r="H13" i="2"/>
  <c r="I13" i="2"/>
  <c r="V13" i="2" s="1"/>
  <c r="J13" i="2"/>
  <c r="K13" i="2"/>
  <c r="F14" i="2"/>
  <c r="G14" i="2"/>
  <c r="T14" i="2" s="1"/>
  <c r="H14" i="2"/>
  <c r="I14" i="2"/>
  <c r="J14" i="2"/>
  <c r="K14" i="2"/>
  <c r="X14" i="2" s="1"/>
  <c r="G8" i="2"/>
  <c r="H8" i="2"/>
  <c r="I8" i="2"/>
  <c r="J8" i="2"/>
  <c r="W8" i="2" s="1"/>
  <c r="K8" i="2"/>
  <c r="F8" i="2"/>
  <c r="AF22" i="1"/>
  <c r="AG22" i="1"/>
  <c r="AH22" i="1"/>
  <c r="AI22" i="1"/>
  <c r="AJ22" i="1"/>
  <c r="AK22" i="1"/>
  <c r="AL22" i="1"/>
  <c r="AE22" i="1"/>
  <c r="AE18" i="1"/>
  <c r="AF18" i="1"/>
  <c r="W18" i="1" s="1"/>
  <c r="AG18" i="1"/>
  <c r="AH18" i="1"/>
  <c r="AI18" i="1"/>
  <c r="AJ18" i="1"/>
  <c r="AK18" i="1"/>
  <c r="AL18" i="1"/>
  <c r="AE19" i="1"/>
  <c r="AF19" i="1"/>
  <c r="AG19" i="1"/>
  <c r="AH19" i="1"/>
  <c r="AI19" i="1"/>
  <c r="AJ19" i="1"/>
  <c r="AK19" i="1"/>
  <c r="AL19" i="1"/>
  <c r="AE20" i="1"/>
  <c r="AF20" i="1"/>
  <c r="W20" i="1" s="1"/>
  <c r="AG20" i="1"/>
  <c r="AH20" i="1"/>
  <c r="AI20" i="1"/>
  <c r="AJ20" i="1"/>
  <c r="AK20" i="1"/>
  <c r="AL20" i="1"/>
  <c r="AF17" i="1"/>
  <c r="AG17" i="1"/>
  <c r="AH17" i="1"/>
  <c r="AI17" i="1"/>
  <c r="AJ17" i="1"/>
  <c r="AK17" i="1"/>
  <c r="AL17" i="1"/>
  <c r="AE17" i="1"/>
  <c r="D24" i="1"/>
  <c r="E24" i="1"/>
  <c r="W24" i="1" s="1"/>
  <c r="F24" i="1"/>
  <c r="G24" i="1"/>
  <c r="Y24" i="1" s="1"/>
  <c r="H24" i="1"/>
  <c r="I24" i="1"/>
  <c r="AA24" i="1" s="1"/>
  <c r="D23" i="1"/>
  <c r="E23" i="1"/>
  <c r="W23" i="1" s="1"/>
  <c r="F23" i="1"/>
  <c r="G23" i="1"/>
  <c r="Y23" i="1" s="1"/>
  <c r="H23" i="1"/>
  <c r="I23" i="1"/>
  <c r="AA23" i="1" s="1"/>
  <c r="J23" i="1"/>
  <c r="K23" i="1"/>
  <c r="AC23" i="1" s="1"/>
  <c r="J24" i="1"/>
  <c r="K24" i="1"/>
  <c r="AC24" i="1" s="1"/>
  <c r="K22" i="1"/>
  <c r="J22" i="1"/>
  <c r="P22" i="1" s="1"/>
  <c r="D19" i="1"/>
  <c r="E19" i="1"/>
  <c r="F19" i="1"/>
  <c r="G19" i="1"/>
  <c r="R19" i="1" s="1"/>
  <c r="H19" i="1"/>
  <c r="I19" i="1"/>
  <c r="J19" i="1"/>
  <c r="K19" i="1"/>
  <c r="T19" i="1" s="1"/>
  <c r="D20" i="1"/>
  <c r="E20" i="1"/>
  <c r="F20" i="1"/>
  <c r="G20" i="1"/>
  <c r="N20" i="1" s="1"/>
  <c r="H20" i="1"/>
  <c r="I20" i="1"/>
  <c r="E18" i="1"/>
  <c r="F18" i="1"/>
  <c r="R18" i="1" s="1"/>
  <c r="G18" i="1"/>
  <c r="H18" i="1"/>
  <c r="I18" i="1"/>
  <c r="D18" i="1"/>
  <c r="Q18" i="1" s="1"/>
  <c r="K17" i="1"/>
  <c r="K18" i="1" s="1"/>
  <c r="J17" i="1"/>
  <c r="J18" i="1" s="1"/>
  <c r="K28" i="3"/>
  <c r="AC13" i="3"/>
  <c r="AD13" i="3"/>
  <c r="AE13" i="3"/>
  <c r="AG13" i="3"/>
  <c r="AE14" i="3"/>
  <c r="AF14" i="3"/>
  <c r="AG14" i="3"/>
  <c r="AG15" i="3"/>
  <c r="AC16" i="3"/>
  <c r="AE16" i="3"/>
  <c r="H8" i="3"/>
  <c r="D31" i="1" s="1"/>
  <c r="V31" i="1" s="1"/>
  <c r="I8" i="3"/>
  <c r="E31" i="1" s="1"/>
  <c r="W31" i="1" s="1"/>
  <c r="J8" i="3"/>
  <c r="D29" i="1" s="1"/>
  <c r="V29" i="1" s="1"/>
  <c r="K8" i="3"/>
  <c r="E29" i="1" s="1"/>
  <c r="W29" i="1" s="1"/>
  <c r="M42" i="3"/>
  <c r="AC19" i="3"/>
  <c r="AD19" i="3"/>
  <c r="AG21" i="3"/>
  <c r="AH21" i="3"/>
  <c r="AC27" i="3"/>
  <c r="AD27" i="3"/>
  <c r="AE27" i="3"/>
  <c r="AG27" i="3"/>
  <c r="AH27" i="3"/>
  <c r="J28" i="3"/>
  <c r="AG28" i="3" s="1"/>
  <c r="AC32" i="3"/>
  <c r="AE32" i="3"/>
  <c r="AH32" i="3"/>
  <c r="AC33" i="3"/>
  <c r="AE33" i="3"/>
  <c r="AC34" i="3"/>
  <c r="AD34" i="3"/>
  <c r="AE34" i="3"/>
  <c r="AG34" i="3"/>
  <c r="AE35" i="3"/>
  <c r="AF35" i="3"/>
  <c r="AG35" i="3"/>
  <c r="AC36" i="3"/>
  <c r="AG36" i="3"/>
  <c r="AH36" i="3"/>
  <c r="AE37" i="3"/>
  <c r="AG37" i="3"/>
  <c r="AE38" i="3"/>
  <c r="AF38" i="3"/>
  <c r="AG38" i="3"/>
  <c r="AE39" i="3"/>
  <c r="AC41" i="3"/>
  <c r="AD41" i="3"/>
  <c r="AC42" i="3"/>
  <c r="AE42" i="3"/>
  <c r="AF42" i="3"/>
  <c r="AE43" i="3"/>
  <c r="AC12" i="3"/>
  <c r="AE12" i="3"/>
  <c r="AF12" i="3"/>
  <c r="M13" i="3"/>
  <c r="N13" i="3"/>
  <c r="O13" i="3"/>
  <c r="P13" i="3"/>
  <c r="R13" i="3"/>
  <c r="Y13" i="3"/>
  <c r="M14" i="3"/>
  <c r="O14" i="3"/>
  <c r="P14" i="3"/>
  <c r="Q14" i="3"/>
  <c r="Y14" i="3"/>
  <c r="N15" i="3"/>
  <c r="P15" i="3"/>
  <c r="R15" i="3"/>
  <c r="M16" i="3"/>
  <c r="N16" i="3"/>
  <c r="P16" i="3"/>
  <c r="Q16" i="3"/>
  <c r="R16" i="3"/>
  <c r="Y16" i="3"/>
  <c r="F6" i="2"/>
  <c r="F7" i="2"/>
  <c r="D17" i="1" s="1"/>
  <c r="V17" i="1" s="1"/>
  <c r="G6" i="2"/>
  <c r="G7" i="2"/>
  <c r="M19" i="3"/>
  <c r="O19" i="3"/>
  <c r="Q19" i="3"/>
  <c r="M21" i="3"/>
  <c r="O21" i="3"/>
  <c r="Q21" i="3"/>
  <c r="M27" i="3"/>
  <c r="N27" i="3"/>
  <c r="O27" i="3"/>
  <c r="P27" i="3"/>
  <c r="Q27" i="3"/>
  <c r="R27" i="3"/>
  <c r="S27" i="3"/>
  <c r="T27" i="3"/>
  <c r="U27" i="3"/>
  <c r="Y27" i="3"/>
  <c r="Z27" i="3"/>
  <c r="M32" i="3"/>
  <c r="N32" i="3"/>
  <c r="Q32" i="3"/>
  <c r="U32" i="3"/>
  <c r="Z32" i="3"/>
  <c r="N33" i="3"/>
  <c r="P33" i="3"/>
  <c r="R33" i="3"/>
  <c r="T33" i="3"/>
  <c r="Y33" i="3"/>
  <c r="Z33" i="3"/>
  <c r="M34" i="3"/>
  <c r="O34" i="3"/>
  <c r="P34" i="3"/>
  <c r="Q34" i="3"/>
  <c r="R34" i="3"/>
  <c r="T34" i="3"/>
  <c r="U34" i="3"/>
  <c r="Y34" i="3"/>
  <c r="N35" i="3"/>
  <c r="P35" i="3"/>
  <c r="R35" i="3"/>
  <c r="T35" i="3"/>
  <c r="Y35" i="3"/>
  <c r="M36" i="3"/>
  <c r="O36" i="3"/>
  <c r="P36" i="3"/>
  <c r="Q36" i="3"/>
  <c r="R36" i="3"/>
  <c r="T36" i="3"/>
  <c r="Y36" i="3"/>
  <c r="Z36" i="3"/>
  <c r="M37" i="3"/>
  <c r="O37" i="3"/>
  <c r="P37" i="3"/>
  <c r="Q37" i="3"/>
  <c r="R37" i="3"/>
  <c r="T37" i="3"/>
  <c r="U37" i="3"/>
  <c r="Y37" i="3"/>
  <c r="M38" i="3"/>
  <c r="N38" i="3"/>
  <c r="P38" i="3"/>
  <c r="Q38" i="3"/>
  <c r="R38" i="3"/>
  <c r="S38" i="3"/>
  <c r="T38" i="3"/>
  <c r="U38" i="3"/>
  <c r="Y38" i="3"/>
  <c r="M39" i="3"/>
  <c r="N39" i="3"/>
  <c r="P39" i="3"/>
  <c r="Q39" i="3"/>
  <c r="R39" i="3"/>
  <c r="T39" i="3"/>
  <c r="Y39" i="3"/>
  <c r="M41" i="3"/>
  <c r="N41" i="3"/>
  <c r="O41" i="3"/>
  <c r="Q41" i="3"/>
  <c r="R41" i="3"/>
  <c r="S41" i="3"/>
  <c r="U41" i="3"/>
  <c r="Y41" i="3"/>
  <c r="Z41" i="3"/>
  <c r="H28" i="3"/>
  <c r="AE28" i="3" s="1"/>
  <c r="H29" i="3"/>
  <c r="AE29" i="3" s="1"/>
  <c r="H30" i="3"/>
  <c r="AE30" i="3" s="1"/>
  <c r="H31" i="3"/>
  <c r="AE31" i="3" s="1"/>
  <c r="I28" i="3"/>
  <c r="AF28" i="3" s="1"/>
  <c r="I29" i="3"/>
  <c r="I30" i="3"/>
  <c r="AF30" i="3" s="1"/>
  <c r="I31" i="3"/>
  <c r="J29" i="3"/>
  <c r="AG29" i="3" s="1"/>
  <c r="J30" i="3"/>
  <c r="AG30" i="3" s="1"/>
  <c r="J31" i="3"/>
  <c r="AG31" i="3" s="1"/>
  <c r="F28" i="3"/>
  <c r="AC28" i="3" s="1"/>
  <c r="F29" i="3"/>
  <c r="AC29" i="3" s="1"/>
  <c r="F30" i="3"/>
  <c r="AC30" i="3" s="1"/>
  <c r="F31" i="3"/>
  <c r="AC31" i="3" s="1"/>
  <c r="I7" i="3"/>
  <c r="I18" i="3" s="1"/>
  <c r="G28" i="3"/>
  <c r="G29" i="3"/>
  <c r="AD29" i="3" s="1"/>
  <c r="G30" i="3"/>
  <c r="AD30" i="3" s="1"/>
  <c r="G31" i="3"/>
  <c r="AD31" i="3" s="1"/>
  <c r="H7" i="3"/>
  <c r="K7" i="3"/>
  <c r="AH7" i="3" s="1"/>
  <c r="F7" i="3"/>
  <c r="AC7" i="3" s="1"/>
  <c r="G7" i="3"/>
  <c r="AD7" i="3" s="1"/>
  <c r="K29" i="3"/>
  <c r="AH29" i="3" s="1"/>
  <c r="K30" i="3"/>
  <c r="K31" i="3"/>
  <c r="AH31" i="3" s="1"/>
  <c r="I23" i="3"/>
  <c r="I24" i="3"/>
  <c r="AF24" i="3" s="1"/>
  <c r="I25" i="3"/>
  <c r="I26" i="3"/>
  <c r="AF26" i="3" s="1"/>
  <c r="J23" i="3"/>
  <c r="AG23" i="3" s="1"/>
  <c r="J24" i="3"/>
  <c r="AG24" i="3" s="1"/>
  <c r="J25" i="3"/>
  <c r="AG25" i="3" s="1"/>
  <c r="J26" i="3"/>
  <c r="AG26" i="3" s="1"/>
  <c r="K23" i="3"/>
  <c r="AH23" i="3" s="1"/>
  <c r="K24" i="3"/>
  <c r="K25" i="3"/>
  <c r="AH25" i="3" s="1"/>
  <c r="K26" i="3"/>
  <c r="AH26" i="3" s="1"/>
  <c r="F23" i="3"/>
  <c r="AC23" i="3" s="1"/>
  <c r="F24" i="3"/>
  <c r="AC24" i="3" s="1"/>
  <c r="F25" i="3"/>
  <c r="AC25" i="3" s="1"/>
  <c r="F26" i="3"/>
  <c r="AC26" i="3" s="1"/>
  <c r="G23" i="3"/>
  <c r="AD23" i="3" s="1"/>
  <c r="G24" i="3"/>
  <c r="G25" i="3"/>
  <c r="AD25" i="3" s="1"/>
  <c r="G26" i="3"/>
  <c r="AD26" i="3" s="1"/>
  <c r="J7" i="3"/>
  <c r="H23" i="3"/>
  <c r="AE23" i="3" s="1"/>
  <c r="H24" i="3"/>
  <c r="AE24" i="3" s="1"/>
  <c r="H25" i="3"/>
  <c r="AE25" i="3" s="1"/>
  <c r="H26" i="3"/>
  <c r="AE26" i="3" s="1"/>
  <c r="M9" i="3"/>
  <c r="P9" i="3"/>
  <c r="Q9" i="3"/>
  <c r="S9" i="3"/>
  <c r="Z9" i="3"/>
  <c r="M10" i="3"/>
  <c r="O10" i="3"/>
  <c r="P10" i="3"/>
  <c r="Q10" i="3"/>
  <c r="S10" i="3"/>
  <c r="T10" i="3"/>
  <c r="U10" i="3"/>
  <c r="Z10" i="3"/>
  <c r="O11" i="3"/>
  <c r="T11" i="3"/>
  <c r="M12" i="3"/>
  <c r="N12" i="3"/>
  <c r="P12" i="3"/>
  <c r="Q12" i="3"/>
  <c r="R12" i="3"/>
  <c r="Y12" i="3"/>
  <c r="T31" i="2"/>
  <c r="U31" i="2"/>
  <c r="V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T40" i="2"/>
  <c r="U40" i="2"/>
  <c r="V40" i="2"/>
  <c r="U41" i="2"/>
  <c r="AC9" i="3"/>
  <c r="AD9" i="3"/>
  <c r="AE9" i="3"/>
  <c r="AC10" i="3"/>
  <c r="AE10" i="3"/>
  <c r="AF10" i="3"/>
  <c r="AG10" i="3"/>
  <c r="AC11" i="3"/>
  <c r="AE11" i="3"/>
  <c r="AG11" i="3"/>
  <c r="AF7" i="3"/>
  <c r="AF8" i="3"/>
  <c r="F27" i="2"/>
  <c r="P28" i="3" s="1"/>
  <c r="G27" i="2"/>
  <c r="S28" i="3" s="1"/>
  <c r="H27" i="2"/>
  <c r="I27" i="2"/>
  <c r="F28" i="2"/>
  <c r="G28" i="2"/>
  <c r="Q29" i="3" s="1"/>
  <c r="H28" i="2"/>
  <c r="U28" i="2" s="1"/>
  <c r="I28" i="2"/>
  <c r="V28" i="2" s="1"/>
  <c r="F29" i="2"/>
  <c r="P30" i="3" s="1"/>
  <c r="G29" i="2"/>
  <c r="H29" i="2"/>
  <c r="U29" i="2" s="1"/>
  <c r="I29" i="2"/>
  <c r="F30" i="2"/>
  <c r="S30" i="2" s="1"/>
  <c r="G30" i="2"/>
  <c r="H30" i="2"/>
  <c r="U30" i="2" s="1"/>
  <c r="I30" i="2"/>
  <c r="V30" i="2" s="1"/>
  <c r="H6" i="2"/>
  <c r="U6" i="2" s="1"/>
  <c r="I6" i="2"/>
  <c r="I22" i="2"/>
  <c r="V22" i="2" s="1"/>
  <c r="I23" i="2"/>
  <c r="V23" i="2" s="1"/>
  <c r="I24" i="2"/>
  <c r="V24" i="2" s="1"/>
  <c r="I25" i="2"/>
  <c r="V25" i="2" s="1"/>
  <c r="H22" i="2"/>
  <c r="N22" i="2" s="1"/>
  <c r="H23" i="2"/>
  <c r="H24" i="2"/>
  <c r="N24" i="2" s="1"/>
  <c r="H25" i="2"/>
  <c r="G22" i="2"/>
  <c r="Z23" i="3" s="1"/>
  <c r="G23" i="2"/>
  <c r="U24" i="3" s="1"/>
  <c r="G24" i="2"/>
  <c r="Q25" i="3" s="1"/>
  <c r="G25" i="2"/>
  <c r="U26" i="3" s="1"/>
  <c r="F22" i="2"/>
  <c r="F23" i="2"/>
  <c r="P24" i="3" s="1"/>
  <c r="F24" i="2"/>
  <c r="P25" i="3" s="1"/>
  <c r="F25" i="2"/>
  <c r="J6" i="2"/>
  <c r="W6" i="2" s="1"/>
  <c r="K6" i="2"/>
  <c r="X6" i="2" s="1"/>
  <c r="F22" i="1"/>
  <c r="X22" i="1" s="1"/>
  <c r="G22" i="1"/>
  <c r="Y22" i="1" s="1"/>
  <c r="H22" i="1"/>
  <c r="Z22" i="1" s="1"/>
  <c r="I22" i="1"/>
  <c r="S22" i="1" s="1"/>
  <c r="AB22" i="1"/>
  <c r="T7" i="3"/>
  <c r="R7" i="3"/>
  <c r="S15" i="2"/>
  <c r="T15" i="2"/>
  <c r="U15" i="2"/>
  <c r="T18" i="2"/>
  <c r="U18" i="2"/>
  <c r="V18" i="2"/>
  <c r="T20" i="2"/>
  <c r="U20" i="2"/>
  <c r="V20" i="2"/>
  <c r="S26" i="2"/>
  <c r="T26" i="2"/>
  <c r="U26" i="2"/>
  <c r="V26" i="2"/>
  <c r="S8" i="2"/>
  <c r="T8" i="2"/>
  <c r="U8" i="2"/>
  <c r="V8" i="2"/>
  <c r="X8" i="2"/>
  <c r="S9" i="2"/>
  <c r="T9" i="2"/>
  <c r="U9" i="2"/>
  <c r="W9" i="2"/>
  <c r="X9" i="2"/>
  <c r="S10" i="2"/>
  <c r="U10" i="2"/>
  <c r="V10" i="2"/>
  <c r="W10" i="2"/>
  <c r="S11" i="2"/>
  <c r="T11" i="2"/>
  <c r="U11" i="2"/>
  <c r="W11" i="2"/>
  <c r="X11" i="2"/>
  <c r="S12" i="2"/>
  <c r="U12" i="2"/>
  <c r="V12" i="2"/>
  <c r="W12" i="2"/>
  <c r="S13" i="2"/>
  <c r="T13" i="2"/>
  <c r="U13" i="2"/>
  <c r="W13" i="2"/>
  <c r="X13" i="2"/>
  <c r="S14" i="2"/>
  <c r="U14" i="2"/>
  <c r="V14" i="2"/>
  <c r="W14" i="2"/>
  <c r="T6" i="2"/>
  <c r="G17" i="1"/>
  <c r="Y17" i="1" s="1"/>
  <c r="I17" i="1"/>
  <c r="AA17" i="1" s="1"/>
  <c r="AC17" i="1"/>
  <c r="V18" i="1"/>
  <c r="Y18" i="1"/>
  <c r="AC18" i="1"/>
  <c r="AC19" i="1"/>
  <c r="X20" i="1"/>
  <c r="Z20" i="1"/>
  <c r="V20" i="1"/>
  <c r="AA22" i="1"/>
  <c r="AC22" i="1"/>
  <c r="A2" i="3"/>
  <c r="N42" i="3"/>
  <c r="O42" i="3"/>
  <c r="O43" i="3"/>
  <c r="D6" i="22"/>
  <c r="C6" i="22"/>
  <c r="S18" i="1"/>
  <c r="T18" i="1"/>
  <c r="Q19" i="1"/>
  <c r="S19" i="1"/>
  <c r="Q20" i="1"/>
  <c r="S20" i="1"/>
  <c r="T20" i="1"/>
  <c r="T22" i="1"/>
  <c r="T17" i="1"/>
  <c r="M18" i="1"/>
  <c r="M19" i="1"/>
  <c r="M20" i="1"/>
  <c r="N18" i="1"/>
  <c r="O22" i="1"/>
  <c r="O18" i="1"/>
  <c r="P18" i="1"/>
  <c r="O19" i="1"/>
  <c r="O20" i="1"/>
  <c r="P20" i="1"/>
  <c r="P17" i="1"/>
  <c r="N31" i="3"/>
  <c r="O30" i="3"/>
  <c r="R29" i="3"/>
  <c r="N29" i="3"/>
  <c r="Q23" i="3"/>
  <c r="M23" i="3"/>
  <c r="O29" i="3"/>
  <c r="N28" i="3"/>
  <c r="O25" i="3"/>
  <c r="M25" i="3"/>
  <c r="O23" i="3"/>
  <c r="Z19" i="3"/>
  <c r="U19" i="3"/>
  <c r="S19" i="3"/>
  <c r="Z16" i="3"/>
  <c r="U16" i="3"/>
  <c r="S16" i="3"/>
  <c r="S15" i="3"/>
  <c r="Z14" i="3"/>
  <c r="U14" i="3"/>
  <c r="S14" i="3"/>
  <c r="Z13" i="3"/>
  <c r="Q31" i="3" l="1"/>
  <c r="R31" i="3"/>
  <c r="M28" i="3"/>
  <c r="N25" i="2"/>
  <c r="U25" i="3"/>
  <c r="T25" i="3"/>
  <c r="O24" i="3"/>
  <c r="N23" i="2"/>
  <c r="Q24" i="3"/>
  <c r="R24" i="3"/>
  <c r="N23" i="3"/>
  <c r="Y23" i="3"/>
  <c r="T23" i="3"/>
  <c r="P23" i="3"/>
  <c r="U16" i="2"/>
  <c r="O26" i="1"/>
  <c r="R8" i="3"/>
  <c r="T41" i="2"/>
  <c r="N9" i="3"/>
  <c r="O16" i="3"/>
  <c r="O15" i="3"/>
  <c r="N14" i="3"/>
  <c r="O12" i="3"/>
  <c r="N10" i="3"/>
  <c r="N21" i="3"/>
  <c r="AG32" i="3"/>
  <c r="O39" i="3"/>
  <c r="O38" i="3"/>
  <c r="Z38" i="3"/>
  <c r="N37" i="3"/>
  <c r="N36" i="3"/>
  <c r="O35" i="3"/>
  <c r="M35" i="3"/>
  <c r="N34" i="3"/>
  <c r="U33" i="3"/>
  <c r="M33" i="3"/>
  <c r="AC43" i="3"/>
  <c r="N43" i="3"/>
  <c r="AH42" i="3"/>
  <c r="AD42" i="3"/>
  <c r="AF21" i="3"/>
  <c r="AH12" i="3"/>
  <c r="AD12" i="3"/>
  <c r="AF11" i="3"/>
  <c r="AH10" i="3"/>
  <c r="AD10" i="3"/>
  <c r="AF9" i="3"/>
  <c r="S28" i="1"/>
  <c r="S31" i="1"/>
  <c r="N7" i="3"/>
  <c r="W7" i="3" s="1"/>
  <c r="S7" i="3"/>
  <c r="AA27" i="3"/>
  <c r="N26" i="3"/>
  <c r="T30" i="3"/>
  <c r="R23" i="3"/>
  <c r="U23" i="3"/>
  <c r="Z25" i="3"/>
  <c r="P31" i="3"/>
  <c r="M6" i="2"/>
  <c r="Q7" i="3"/>
  <c r="U7" i="3"/>
  <c r="P26" i="3"/>
  <c r="Z26" i="3"/>
  <c r="Z30" i="3"/>
  <c r="Z28" i="3"/>
  <c r="S17" i="25"/>
  <c r="S6" i="2"/>
  <c r="T24" i="2"/>
  <c r="T23" i="2"/>
  <c r="T22" i="2"/>
  <c r="S23" i="3"/>
  <c r="S25" i="3"/>
  <c r="T28" i="3"/>
  <c r="M24" i="3"/>
  <c r="Z7" i="3"/>
  <c r="Y24" i="3"/>
  <c r="Z24" i="3"/>
  <c r="W27" i="3"/>
  <c r="O26" i="2"/>
  <c r="X27" i="3"/>
  <c r="E22" i="1"/>
  <c r="W22" i="1" s="1"/>
  <c r="V7" i="2"/>
  <c r="U13" i="3"/>
  <c r="R30" i="3"/>
  <c r="F21" i="2"/>
  <c r="F19" i="2" s="1"/>
  <c r="S19" i="2" s="1"/>
  <c r="R25" i="3"/>
  <c r="Q26" i="3"/>
  <c r="Z29" i="3"/>
  <c r="J22" i="3"/>
  <c r="AG22" i="3" s="1"/>
  <c r="P19" i="1"/>
  <c r="N19" i="1"/>
  <c r="M43" i="3"/>
  <c r="Y7" i="3"/>
  <c r="H17" i="1"/>
  <c r="S25" i="25" s="1"/>
  <c r="T25" i="2"/>
  <c r="AE8" i="3"/>
  <c r="Q11" i="3"/>
  <c r="R9" i="3"/>
  <c r="J18" i="3"/>
  <c r="J40" i="3" s="1"/>
  <c r="AF23" i="3"/>
  <c r="AF31" i="3"/>
  <c r="O33" i="3"/>
  <c r="Y32" i="3"/>
  <c r="O32" i="3"/>
  <c r="R21" i="3"/>
  <c r="P19" i="3"/>
  <c r="Q15" i="3"/>
  <c r="M15" i="3"/>
  <c r="AG12" i="3"/>
  <c r="AG42" i="3"/>
  <c r="AH15" i="3"/>
  <c r="Q17" i="25"/>
  <c r="M26" i="1"/>
  <c r="O28" i="1"/>
  <c r="O31" i="1"/>
  <c r="R28" i="1"/>
  <c r="R29" i="1"/>
  <c r="R31" i="1"/>
  <c r="T26" i="3"/>
  <c r="M31" i="3"/>
  <c r="N25" i="3"/>
  <c r="V27" i="3"/>
  <c r="S30" i="3"/>
  <c r="T30" i="2"/>
  <c r="N22" i="1"/>
  <c r="R20" i="1"/>
  <c r="F17" i="1"/>
  <c r="S7" i="2"/>
  <c r="S20" i="2"/>
  <c r="S18" i="2"/>
  <c r="Y25" i="3"/>
  <c r="S40" i="2"/>
  <c r="S31" i="2"/>
  <c r="Z11" i="3"/>
  <c r="Y9" i="3"/>
  <c r="N8" i="3"/>
  <c r="AF25" i="3"/>
  <c r="AH30" i="3"/>
  <c r="AF29" i="3"/>
  <c r="Z37" i="3"/>
  <c r="S37" i="3"/>
  <c r="Z35" i="3"/>
  <c r="Q35" i="3"/>
  <c r="Q33" i="3"/>
  <c r="Y21" i="3"/>
  <c r="P21" i="3"/>
  <c r="Y15" i="3"/>
  <c r="R14" i="3"/>
  <c r="Q13" i="3"/>
  <c r="Q26" i="1"/>
  <c r="O29" i="1"/>
  <c r="N28" i="1"/>
  <c r="N29" i="1"/>
  <c r="N31" i="1"/>
  <c r="I17" i="2"/>
  <c r="V17" i="2" s="1"/>
  <c r="U15" i="3"/>
  <c r="S13" i="3"/>
  <c r="Z15" i="3"/>
  <c r="U29" i="3"/>
  <c r="S31" i="3"/>
  <c r="M26" i="3"/>
  <c r="Y30" i="3"/>
  <c r="T31" i="3"/>
  <c r="N6" i="2"/>
  <c r="R22" i="1"/>
  <c r="V9" i="2"/>
  <c r="P7" i="3"/>
  <c r="Y10" i="3"/>
  <c r="R10" i="3"/>
  <c r="AD24" i="3"/>
  <c r="AH24" i="3"/>
  <c r="H18" i="3"/>
  <c r="AD28" i="3"/>
  <c r="T41" i="3"/>
  <c r="Z34" i="3"/>
  <c r="R17" i="25"/>
  <c r="S29" i="1"/>
  <c r="P17" i="25"/>
  <c r="H7" i="4"/>
  <c r="M7" i="4" s="1"/>
  <c r="O17" i="3"/>
  <c r="AG17" i="3"/>
  <c r="N17" i="3"/>
  <c r="AE17" i="3"/>
  <c r="N14" i="2"/>
  <c r="M14" i="2"/>
  <c r="M38" i="2"/>
  <c r="N37" i="2"/>
  <c r="O37" i="2" s="1"/>
  <c r="M37" i="2"/>
  <c r="N36" i="2"/>
  <c r="M36" i="2"/>
  <c r="N35" i="2"/>
  <c r="O35" i="2" s="1"/>
  <c r="M35" i="2"/>
  <c r="N34" i="2"/>
  <c r="M34" i="2"/>
  <c r="M33" i="2"/>
  <c r="M32" i="2"/>
  <c r="N41" i="2"/>
  <c r="M41" i="2"/>
  <c r="P26" i="1"/>
  <c r="T26" i="1"/>
  <c r="M17" i="3"/>
  <c r="AC17" i="3"/>
  <c r="M29" i="1"/>
  <c r="Q29" i="1"/>
  <c r="M31" i="1"/>
  <c r="Q31" i="1"/>
  <c r="AB24" i="1"/>
  <c r="P24" i="1"/>
  <c r="T24" i="1"/>
  <c r="AB23" i="1"/>
  <c r="P23" i="1"/>
  <c r="T23" i="1"/>
  <c r="Z23" i="1"/>
  <c r="O23" i="1"/>
  <c r="S23" i="1"/>
  <c r="X23" i="1"/>
  <c r="N23" i="1"/>
  <c r="R23" i="1"/>
  <c r="V23" i="1"/>
  <c r="M23" i="1"/>
  <c r="Q23" i="1"/>
  <c r="Z24" i="1"/>
  <c r="O24" i="1"/>
  <c r="S24" i="1"/>
  <c r="X24" i="1"/>
  <c r="N24" i="1"/>
  <c r="R24" i="1"/>
  <c r="V24" i="1"/>
  <c r="M24" i="1"/>
  <c r="Q24" i="1"/>
  <c r="K7" i="4"/>
  <c r="K9" i="4"/>
  <c r="K8" i="4"/>
  <c r="M8" i="2"/>
  <c r="M18" i="2"/>
  <c r="N18" i="2"/>
  <c r="M20" i="2"/>
  <c r="N20" i="2"/>
  <c r="M31" i="2"/>
  <c r="M40" i="2"/>
  <c r="T24" i="3"/>
  <c r="R26" i="3"/>
  <c r="R28" i="3"/>
  <c r="M29" i="3"/>
  <c r="S29" i="3"/>
  <c r="N30" i="3"/>
  <c r="O31" i="3"/>
  <c r="U31" i="3"/>
  <c r="S24" i="3"/>
  <c r="N24" i="3"/>
  <c r="O26" i="3"/>
  <c r="S26" i="3"/>
  <c r="Y26" i="3"/>
  <c r="Q28" i="3"/>
  <c r="Y28" i="3"/>
  <c r="P29" i="3"/>
  <c r="T29" i="3"/>
  <c r="M30" i="3"/>
  <c r="Q30" i="3"/>
  <c r="U30" i="3"/>
  <c r="Z31" i="3"/>
  <c r="P6" i="2"/>
  <c r="O7" i="3"/>
  <c r="X7" i="3" s="1"/>
  <c r="V6" i="2"/>
  <c r="U25" i="2"/>
  <c r="S25" i="2"/>
  <c r="U23" i="2"/>
  <c r="S23" i="2"/>
  <c r="Y31" i="3"/>
  <c r="Y29" i="3"/>
  <c r="AG7" i="3"/>
  <c r="AE7" i="3"/>
  <c r="G22" i="3"/>
  <c r="AD22" i="3" s="1"/>
  <c r="O17" i="25"/>
  <c r="R18" i="25"/>
  <c r="O18" i="25"/>
  <c r="S18" i="25"/>
  <c r="N7" i="25"/>
  <c r="N17" i="25"/>
  <c r="P18" i="25"/>
  <c r="N18" i="25"/>
  <c r="F17" i="2"/>
  <c r="F39" i="2" s="1"/>
  <c r="N6" i="4"/>
  <c r="K36" i="4"/>
  <c r="Q14" i="25"/>
  <c r="O14" i="25"/>
  <c r="S13" i="25"/>
  <c r="P12" i="25"/>
  <c r="N12" i="25"/>
  <c r="P10" i="25"/>
  <c r="N10" i="25"/>
  <c r="O9" i="25"/>
  <c r="S7" i="25"/>
  <c r="Q7" i="25"/>
  <c r="O7" i="25"/>
  <c r="R14" i="25"/>
  <c r="P14" i="25"/>
  <c r="N14" i="25"/>
  <c r="R13" i="25"/>
  <c r="P13" i="25"/>
  <c r="N13" i="25"/>
  <c r="R12" i="25"/>
  <c r="O12" i="25"/>
  <c r="S11" i="25"/>
  <c r="P11" i="25"/>
  <c r="N11" i="25"/>
  <c r="R10" i="25"/>
  <c r="O10" i="25"/>
  <c r="S9" i="25"/>
  <c r="P9" i="25"/>
  <c r="N9" i="25"/>
  <c r="R8" i="25"/>
  <c r="P8" i="25"/>
  <c r="N8" i="25"/>
  <c r="R7" i="25"/>
  <c r="P7" i="25"/>
  <c r="S14" i="25"/>
  <c r="Q13" i="25"/>
  <c r="O13" i="25"/>
  <c r="S12" i="25"/>
  <c r="R11" i="25"/>
  <c r="O11" i="25"/>
  <c r="S10" i="25"/>
  <c r="R9" i="25"/>
  <c r="S8" i="25"/>
  <c r="Q8" i="25"/>
  <c r="O8" i="25"/>
  <c r="P7" i="2"/>
  <c r="P8" i="2"/>
  <c r="N13" i="2"/>
  <c r="M13" i="2"/>
  <c r="N12" i="2"/>
  <c r="M12" i="2"/>
  <c r="V13" i="3" s="1"/>
  <c r="N11" i="2"/>
  <c r="M11" i="2"/>
  <c r="N10" i="2"/>
  <c r="M10" i="2"/>
  <c r="N9" i="2"/>
  <c r="M9" i="2"/>
  <c r="W10" i="3" s="1"/>
  <c r="N15" i="2"/>
  <c r="M15" i="2"/>
  <c r="O15" i="2" s="1"/>
  <c r="P18" i="2"/>
  <c r="P20" i="2"/>
  <c r="P31" i="2"/>
  <c r="N38" i="2"/>
  <c r="O38" i="2" s="1"/>
  <c r="N33" i="2"/>
  <c r="N32" i="2"/>
  <c r="N37" i="4"/>
  <c r="L37" i="4"/>
  <c r="N33" i="4"/>
  <c r="N8" i="2"/>
  <c r="P14" i="2"/>
  <c r="P13" i="2"/>
  <c r="P12" i="2"/>
  <c r="P11" i="2"/>
  <c r="P10" i="2"/>
  <c r="P9" i="2"/>
  <c r="P15" i="2"/>
  <c r="N31" i="2"/>
  <c r="P38" i="2"/>
  <c r="P37" i="2"/>
  <c r="P36" i="2"/>
  <c r="P35" i="2"/>
  <c r="P34" i="2"/>
  <c r="P33" i="2"/>
  <c r="P32" i="2"/>
  <c r="P41" i="2"/>
  <c r="N19" i="3"/>
  <c r="N32" i="4"/>
  <c r="M37" i="4"/>
  <c r="K37" i="4"/>
  <c r="M33" i="4"/>
  <c r="K33" i="4"/>
  <c r="O14" i="2"/>
  <c r="V15" i="3"/>
  <c r="AA15" i="3"/>
  <c r="X15" i="3"/>
  <c r="O13" i="2"/>
  <c r="V14" i="3"/>
  <c r="AA14" i="3"/>
  <c r="X14" i="3"/>
  <c r="O12" i="2"/>
  <c r="AA13" i="3"/>
  <c r="O11" i="2"/>
  <c r="V12" i="3"/>
  <c r="V16" i="3"/>
  <c r="AA16" i="3"/>
  <c r="V38" i="3"/>
  <c r="O36" i="2"/>
  <c r="AA37" i="3"/>
  <c r="V36" i="3"/>
  <c r="O34" i="2"/>
  <c r="V35" i="3"/>
  <c r="AA34" i="3"/>
  <c r="O32" i="2"/>
  <c r="V33" i="3"/>
  <c r="AA33" i="3"/>
  <c r="O10" i="2"/>
  <c r="O41" i="2"/>
  <c r="V9" i="3"/>
  <c r="O8" i="2"/>
  <c r="O20" i="2"/>
  <c r="AA21" i="3"/>
  <c r="V39" i="3"/>
  <c r="V37" i="3"/>
  <c r="N40" i="2"/>
  <c r="O40" i="2" s="1"/>
  <c r="M7" i="2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W38" i="3"/>
  <c r="P40" i="2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K6" i="4"/>
  <c r="V41" i="3"/>
  <c r="P16" i="2"/>
  <c r="N16" i="2"/>
  <c r="S16" i="2"/>
  <c r="Z17" i="3"/>
  <c r="T17" i="3"/>
  <c r="R17" i="3"/>
  <c r="P17" i="3"/>
  <c r="M16" i="2"/>
  <c r="T16" i="2"/>
  <c r="U17" i="3"/>
  <c r="S17" i="3"/>
  <c r="K16" i="4"/>
  <c r="H22" i="3"/>
  <c r="AE22" i="3" s="1"/>
  <c r="F22" i="3"/>
  <c r="F20" i="3" s="1"/>
  <c r="K22" i="3"/>
  <c r="K20" i="3" s="1"/>
  <c r="AH20" i="3" s="1"/>
  <c r="I22" i="3"/>
  <c r="AF22" i="3" s="1"/>
  <c r="O28" i="3"/>
  <c r="U28" i="3"/>
  <c r="I21" i="2"/>
  <c r="V21" i="2" s="1"/>
  <c r="N29" i="2"/>
  <c r="N28" i="2"/>
  <c r="N27" i="2"/>
  <c r="U24" i="2"/>
  <c r="S24" i="2"/>
  <c r="U22" i="2"/>
  <c r="S22" i="2"/>
  <c r="M30" i="2"/>
  <c r="V31" i="3" s="1"/>
  <c r="M29" i="2"/>
  <c r="AA30" i="3" s="1"/>
  <c r="M28" i="2"/>
  <c r="AA29" i="3" s="1"/>
  <c r="M27" i="2"/>
  <c r="M25" i="2"/>
  <c r="W26" i="3" s="1"/>
  <c r="M24" i="2"/>
  <c r="M23" i="2"/>
  <c r="M22" i="2"/>
  <c r="P30" i="2"/>
  <c r="N30" i="2"/>
  <c r="P29" i="2"/>
  <c r="P28" i="2"/>
  <c r="P27" i="2"/>
  <c r="P25" i="2"/>
  <c r="P24" i="2"/>
  <c r="P23" i="2"/>
  <c r="P22" i="2"/>
  <c r="R19" i="3"/>
  <c r="AG19" i="3"/>
  <c r="AG43" i="3"/>
  <c r="AF43" i="3"/>
  <c r="AG39" i="3"/>
  <c r="AF39" i="3"/>
  <c r="AC38" i="3"/>
  <c r="AH37" i="3"/>
  <c r="AE36" i="3"/>
  <c r="AD36" i="3"/>
  <c r="AC35" i="3"/>
  <c r="AH34" i="3"/>
  <c r="AG33" i="3"/>
  <c r="AF33" i="3"/>
  <c r="AD32" i="3"/>
  <c r="AD21" i="3"/>
  <c r="AC21" i="3"/>
  <c r="AH19" i="3"/>
  <c r="F8" i="3"/>
  <c r="AG16" i="3"/>
  <c r="AF16" i="3"/>
  <c r="AE15" i="3"/>
  <c r="AD15" i="3"/>
  <c r="AC14" i="3"/>
  <c r="AH13" i="3"/>
  <c r="W41" i="3"/>
  <c r="X38" i="3"/>
  <c r="X37" i="3"/>
  <c r="AA36" i="3"/>
  <c r="W39" i="3"/>
  <c r="W37" i="3"/>
  <c r="AA35" i="3"/>
  <c r="W21" i="3"/>
  <c r="W15" i="3"/>
  <c r="W9" i="3"/>
  <c r="U27" i="2"/>
  <c r="AA10" i="3"/>
  <c r="X41" i="3"/>
  <c r="AA41" i="3"/>
  <c r="S32" i="3"/>
  <c r="Z21" i="3"/>
  <c r="X21" i="3"/>
  <c r="V21" i="3"/>
  <c r="U21" i="3"/>
  <c r="S21" i="3"/>
  <c r="K7" i="2"/>
  <c r="X7" i="2" s="1"/>
  <c r="J7" i="2"/>
  <c r="G21" i="2"/>
  <c r="R11" i="3"/>
  <c r="AA9" i="3"/>
  <c r="AA38" i="3"/>
  <c r="W14" i="3"/>
  <c r="W13" i="3"/>
  <c r="Y19" i="1"/>
  <c r="W19" i="1"/>
  <c r="V19" i="1"/>
  <c r="AB20" i="1"/>
  <c r="AA20" i="1"/>
  <c r="AA19" i="1"/>
  <c r="Z19" i="1"/>
  <c r="AA18" i="1"/>
  <c r="Z18" i="1"/>
  <c r="P8" i="3"/>
  <c r="AH8" i="3"/>
  <c r="AC20" i="1"/>
  <c r="Y20" i="1"/>
  <c r="AB19" i="1"/>
  <c r="X19" i="1"/>
  <c r="AB18" i="1"/>
  <c r="X18" i="1"/>
  <c r="AB17" i="1"/>
  <c r="X17" i="1"/>
  <c r="K18" i="3"/>
  <c r="K40" i="3" s="1"/>
  <c r="AH40" i="3" s="1"/>
  <c r="W36" i="3"/>
  <c r="W35" i="3"/>
  <c r="T32" i="3"/>
  <c r="R32" i="3"/>
  <c r="T19" i="3"/>
  <c r="W16" i="3"/>
  <c r="AH28" i="3"/>
  <c r="G20" i="3"/>
  <c r="AD20" i="3" s="1"/>
  <c r="G8" i="3"/>
  <c r="AH16" i="3"/>
  <c r="AD16" i="3"/>
  <c r="AF15" i="3"/>
  <c r="AH14" i="3"/>
  <c r="AD14" i="3"/>
  <c r="AF13" i="3"/>
  <c r="W7" i="2"/>
  <c r="H21" i="2"/>
  <c r="V29" i="2"/>
  <c r="V27" i="2"/>
  <c r="S41" i="2"/>
  <c r="AA12" i="3"/>
  <c r="W12" i="3"/>
  <c r="T12" i="3"/>
  <c r="P11" i="3"/>
  <c r="N11" i="3"/>
  <c r="W11" i="3" s="1"/>
  <c r="M11" i="3"/>
  <c r="V10" i="3"/>
  <c r="H7" i="2"/>
  <c r="F18" i="3"/>
  <c r="AC18" i="3" s="1"/>
  <c r="Z39" i="3"/>
  <c r="X39" i="3"/>
  <c r="U39" i="3"/>
  <c r="S39" i="3"/>
  <c r="AA39" i="3"/>
  <c r="W33" i="3"/>
  <c r="AH43" i="3"/>
  <c r="AD43" i="3"/>
  <c r="AH39" i="3"/>
  <c r="AH38" i="3"/>
  <c r="AD38" i="3"/>
  <c r="AF37" i="3"/>
  <c r="AF36" i="3"/>
  <c r="AH35" i="3"/>
  <c r="AD35" i="3"/>
  <c r="AF34" i="3"/>
  <c r="AH33" i="3"/>
  <c r="AD33" i="3"/>
  <c r="AF32" i="3"/>
  <c r="AE21" i="3"/>
  <c r="AH18" i="3"/>
  <c r="I40" i="3"/>
  <c r="AF40" i="3" s="1"/>
  <c r="AF18" i="3"/>
  <c r="I39" i="2"/>
  <c r="V39" i="2" s="1"/>
  <c r="AE18" i="3"/>
  <c r="N18" i="3"/>
  <c r="H40" i="3"/>
  <c r="S8" i="3"/>
  <c r="U8" i="3"/>
  <c r="T7" i="2"/>
  <c r="E17" i="1"/>
  <c r="G17" i="2"/>
  <c r="O8" i="3"/>
  <c r="AG8" i="3"/>
  <c r="T8" i="3"/>
  <c r="S21" i="2"/>
  <c r="T29" i="2"/>
  <c r="S29" i="2"/>
  <c r="T28" i="2"/>
  <c r="S28" i="2"/>
  <c r="T27" i="2"/>
  <c r="S27" i="2"/>
  <c r="Z12" i="3"/>
  <c r="X12" i="3"/>
  <c r="U12" i="3"/>
  <c r="S12" i="3"/>
  <c r="Y11" i="3"/>
  <c r="V11" i="3"/>
  <c r="U11" i="3"/>
  <c r="S11" i="3"/>
  <c r="X11" i="3"/>
  <c r="X10" i="3"/>
  <c r="X9" i="3"/>
  <c r="M7" i="3"/>
  <c r="AF19" i="3"/>
  <c r="AE19" i="3"/>
  <c r="X36" i="3"/>
  <c r="U36" i="3"/>
  <c r="S36" i="3"/>
  <c r="X35" i="3"/>
  <c r="U35" i="3"/>
  <c r="S35" i="3"/>
  <c r="S34" i="3"/>
  <c r="X33" i="3"/>
  <c r="S33" i="3"/>
  <c r="T16" i="3"/>
  <c r="T15" i="3"/>
  <c r="T14" i="3"/>
  <c r="T13" i="3"/>
  <c r="AA25" i="3" l="1"/>
  <c r="J20" i="3"/>
  <c r="AG20" i="3" s="1"/>
  <c r="I19" i="2"/>
  <c r="V19" i="2" s="1"/>
  <c r="AA19" i="3"/>
  <c r="O33" i="2"/>
  <c r="S17" i="2"/>
  <c r="R22" i="3"/>
  <c r="O6" i="2"/>
  <c r="N21" i="2"/>
  <c r="T22" i="3"/>
  <c r="N17" i="1"/>
  <c r="R17" i="1"/>
  <c r="P17" i="2"/>
  <c r="T18" i="3"/>
  <c r="H20" i="3"/>
  <c r="R20" i="3" s="1"/>
  <c r="W34" i="3"/>
  <c r="X16" i="3"/>
  <c r="X13" i="3"/>
  <c r="O31" i="2"/>
  <c r="X34" i="3"/>
  <c r="W19" i="3"/>
  <c r="V34" i="3"/>
  <c r="Z17" i="1"/>
  <c r="S17" i="1"/>
  <c r="O17" i="1"/>
  <c r="Y22" i="3"/>
  <c r="AG18" i="3"/>
  <c r="G18" i="3"/>
  <c r="G40" i="3" s="1"/>
  <c r="AD40" i="3" s="1"/>
  <c r="E28" i="1"/>
  <c r="W28" i="1" s="1"/>
  <c r="AC8" i="3"/>
  <c r="D28" i="1"/>
  <c r="O18" i="2"/>
  <c r="O18" i="3"/>
  <c r="P18" i="3"/>
  <c r="U21" i="2"/>
  <c r="M20" i="3"/>
  <c r="AC20" i="3"/>
  <c r="P20" i="3"/>
  <c r="P22" i="3"/>
  <c r="R18" i="3"/>
  <c r="Y18" i="3"/>
  <c r="F40" i="3"/>
  <c r="P40" i="3" s="1"/>
  <c r="H19" i="2"/>
  <c r="N19" i="2" s="1"/>
  <c r="N22" i="3"/>
  <c r="I20" i="3"/>
  <c r="AF20" i="3" s="1"/>
  <c r="O9" i="2"/>
  <c r="H17" i="2"/>
  <c r="N17" i="2" s="1"/>
  <c r="N7" i="2"/>
  <c r="O29" i="2"/>
  <c r="O7" i="2"/>
  <c r="W17" i="3"/>
  <c r="AA17" i="3"/>
  <c r="O16" i="2"/>
  <c r="V17" i="3"/>
  <c r="X17" i="3"/>
  <c r="AH22" i="3"/>
  <c r="O22" i="3"/>
  <c r="AC22" i="3"/>
  <c r="M22" i="3"/>
  <c r="O22" i="2"/>
  <c r="X23" i="3"/>
  <c r="AA23" i="3"/>
  <c r="O24" i="2"/>
  <c r="V25" i="3"/>
  <c r="X28" i="3"/>
  <c r="O27" i="2"/>
  <c r="AA28" i="3"/>
  <c r="X30" i="3"/>
  <c r="W25" i="3"/>
  <c r="X31" i="3"/>
  <c r="X25" i="3"/>
  <c r="V30" i="3"/>
  <c r="V26" i="3"/>
  <c r="W23" i="3"/>
  <c r="T21" i="2"/>
  <c r="P21" i="2"/>
  <c r="O23" i="2"/>
  <c r="X24" i="3"/>
  <c r="AA24" i="3"/>
  <c r="O25" i="2"/>
  <c r="X26" i="3"/>
  <c r="AA26" i="3"/>
  <c r="V29" i="3"/>
  <c r="O28" i="2"/>
  <c r="O30" i="2"/>
  <c r="AA31" i="3"/>
  <c r="M21" i="2"/>
  <c r="W29" i="3"/>
  <c r="W24" i="3"/>
  <c r="W30" i="3"/>
  <c r="W28" i="3"/>
  <c r="W31" i="3"/>
  <c r="V28" i="3"/>
  <c r="V23" i="3"/>
  <c r="V24" i="3"/>
  <c r="X29" i="3"/>
  <c r="M17" i="2"/>
  <c r="Y8" i="3"/>
  <c r="Z8" i="3"/>
  <c r="AD8" i="3"/>
  <c r="Q8" i="3"/>
  <c r="M8" i="3"/>
  <c r="AA8" i="3" s="1"/>
  <c r="U7" i="2"/>
  <c r="D22" i="1"/>
  <c r="V19" i="3"/>
  <c r="X19" i="3"/>
  <c r="S22" i="3"/>
  <c r="Z22" i="3"/>
  <c r="Q22" i="3"/>
  <c r="U22" i="3"/>
  <c r="G19" i="2"/>
  <c r="V32" i="3"/>
  <c r="W32" i="3"/>
  <c r="AA32" i="3"/>
  <c r="X32" i="3"/>
  <c r="AA11" i="3"/>
  <c r="AA7" i="3"/>
  <c r="V7" i="3"/>
  <c r="T17" i="2"/>
  <c r="U18" i="3"/>
  <c r="S18" i="3"/>
  <c r="G39" i="2"/>
  <c r="P39" i="2" s="1"/>
  <c r="V22" i="1"/>
  <c r="Q22" i="1"/>
  <c r="M22" i="1"/>
  <c r="W18" i="3"/>
  <c r="T40" i="3"/>
  <c r="S39" i="2"/>
  <c r="R40" i="3"/>
  <c r="Y40" i="3"/>
  <c r="V8" i="3"/>
  <c r="X8" i="3"/>
  <c r="W8" i="3"/>
  <c r="W17" i="1"/>
  <c r="Q17" i="1"/>
  <c r="M17" i="1"/>
  <c r="AE40" i="3"/>
  <c r="N40" i="3"/>
  <c r="AG40" i="3"/>
  <c r="O40" i="3"/>
  <c r="AC40" i="3" l="1"/>
  <c r="T20" i="3"/>
  <c r="O21" i="2"/>
  <c r="O20" i="3"/>
  <c r="AD18" i="3"/>
  <c r="Z18" i="3"/>
  <c r="Q18" i="3"/>
  <c r="M18" i="3"/>
  <c r="AE20" i="3"/>
  <c r="Y20" i="3"/>
  <c r="U19" i="2"/>
  <c r="X18" i="3"/>
  <c r="N20" i="3"/>
  <c r="H39" i="2"/>
  <c r="U39" i="2" s="1"/>
  <c r="U17" i="2"/>
  <c r="O17" i="2"/>
  <c r="V28" i="1"/>
  <c r="Q28" i="1"/>
  <c r="M28" i="1"/>
  <c r="V18" i="3"/>
  <c r="P19" i="2"/>
  <c r="M19" i="2"/>
  <c r="O19" i="2" s="1"/>
  <c r="M39" i="2"/>
  <c r="AA18" i="3"/>
  <c r="M40" i="3"/>
  <c r="V22" i="3"/>
  <c r="AA22" i="3"/>
  <c r="X22" i="3"/>
  <c r="S20" i="3"/>
  <c r="Q20" i="3"/>
  <c r="U20" i="3"/>
  <c r="T19" i="2"/>
  <c r="Z20" i="3"/>
  <c r="W22" i="3"/>
  <c r="Z40" i="3"/>
  <c r="S40" i="3"/>
  <c r="T39" i="2"/>
  <c r="U40" i="3"/>
  <c r="Q40" i="3"/>
  <c r="N39" i="2" l="1"/>
  <c r="O39" i="2" s="1"/>
  <c r="W20" i="3"/>
  <c r="AA20" i="3"/>
  <c r="V40" i="3"/>
  <c r="X40" i="3"/>
  <c r="W40" i="3"/>
  <c r="AA40" i="3"/>
  <c r="X20" i="3"/>
  <c r="V20" i="3"/>
</calcChain>
</file>

<file path=xl/comments1.xml><?xml version="1.0" encoding="utf-8"?>
<comments xmlns="http://schemas.openxmlformats.org/spreadsheetml/2006/main">
  <authors>
    <author>Wojciech_W</author>
  </authors>
  <commentList>
    <comment ref="J2" authorId="0">
      <text>
        <r>
          <rPr>
            <b/>
            <sz val="8"/>
            <color indexed="81"/>
            <rFont val="Tahoma"/>
            <family val="2"/>
            <charset val="238"/>
          </rPr>
          <t>Wojciech_W:</t>
        </r>
        <r>
          <rPr>
            <sz val="8"/>
            <color indexed="81"/>
            <rFont val="Tahoma"/>
            <family val="2"/>
            <charset val="238"/>
          </rPr>
          <t xml:space="preserve">
wpisz miesiąc słownie, np. styczeń 2010</t>
        </r>
      </text>
    </comment>
  </commentList>
</comments>
</file>

<file path=xl/sharedStrings.xml><?xml version="1.0" encoding="utf-8"?>
<sst xmlns="http://schemas.openxmlformats.org/spreadsheetml/2006/main" count="462" uniqueCount="284">
  <si>
    <t>Powiatowy Urząd Pracy</t>
  </si>
  <si>
    <t xml:space="preserve"> </t>
  </si>
  <si>
    <t>Numer identyfikacyjny REGON</t>
  </si>
  <si>
    <t>Sprawozdanie o rynku pracy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</si>
  <si>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</si>
  <si>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</si>
  <si>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</si>
  <si>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</si>
  <si>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</si>
  <si>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</si>
  <si>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</si>
  <si>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mies. sprawozdawczego</t>
  </si>
  <si>
    <t>razem</t>
  </si>
  <si>
    <t>kobiety</t>
  </si>
  <si>
    <t>Ogółem (w. 02+04)</t>
  </si>
  <si>
    <t>z tego osoby</t>
  </si>
  <si>
    <t>poprzednio pracujące</t>
  </si>
  <si>
    <t>w tym zwolnione z przyczyn dotyczących zakładu pracy</t>
  </si>
  <si>
    <t>Wybrane kategorie bezrobotnych (z ogółem)</t>
  </si>
  <si>
    <t>Zamieszkali na wsi</t>
  </si>
  <si>
    <t>Cudzoziemcy</t>
  </si>
  <si>
    <t>Do 25 roku życia</t>
  </si>
  <si>
    <t>Powyżej 50 roku życia</t>
  </si>
  <si>
    <t>Ogółem</t>
  </si>
  <si>
    <t>Kobiety</t>
  </si>
  <si>
    <t>z tego</t>
  </si>
  <si>
    <t>po raz pierwszy</t>
  </si>
  <si>
    <t>po pracach interwencyjnych</t>
  </si>
  <si>
    <t>po robotach publicznych</t>
  </si>
  <si>
    <t>po stażu</t>
  </si>
  <si>
    <t>po szkoleniu</t>
  </si>
  <si>
    <t>z tego z przyczyn</t>
  </si>
  <si>
    <t>niesubsydiowanej</t>
  </si>
  <si>
    <t>prac interwencyjnych</t>
  </si>
  <si>
    <t>robót publicznych</t>
  </si>
  <si>
    <t>podjęcia działalności gospodarczej</t>
  </si>
  <si>
    <t>podjęcia pracy w ramach refundacji kosztów zatrudnienia bezrobotnego</t>
  </si>
  <si>
    <t>inne</t>
  </si>
  <si>
    <t>rozpoczęcia szkolenia</t>
  </si>
  <si>
    <t>rozpoczęcia stażu</t>
  </si>
  <si>
    <t>niepotwierdzenia gotowości do pracy</t>
  </si>
  <si>
    <t>dobrowolnej rezygnacji ze statusu bezrobotnego</t>
  </si>
  <si>
    <t>podjęcia nauki</t>
  </si>
  <si>
    <t>nabycia praw emerytalnych lub rentowych</t>
  </si>
  <si>
    <t>nabycia praw do świadczenia przedemerytalnego</t>
  </si>
  <si>
    <t>innych</t>
  </si>
  <si>
    <t>Bezrobotni według stanu w końcu miesiąca poprzedzającego sprawozdanie</t>
  </si>
  <si>
    <t>X</t>
  </si>
  <si>
    <t>Bezrobotni, którzy w miesiącu sprawozdawczym utracili status osoby będącej w szczególnej sytuacji na rynku pracy</t>
  </si>
  <si>
    <t>Zgłoszone w miesiącu sprawozdawczym</t>
  </si>
  <si>
    <t>z rubr. 1 dotyczące pracy</t>
  </si>
  <si>
    <t>sezonowej</t>
  </si>
  <si>
    <t>z ogółem</t>
  </si>
  <si>
    <t>staże</t>
  </si>
  <si>
    <t>dla niepełnosprawnych</t>
  </si>
  <si>
    <t>dla osób w okresie do 12 miesięcy od dnia ukończenia nauki</t>
  </si>
  <si>
    <t>Razem</t>
  </si>
  <si>
    <t>W miesiącu sprawozdawczym</t>
  </si>
  <si>
    <t>W końcu miesiąca sprawozdawczego</t>
  </si>
  <si>
    <t>z sektora publicznego</t>
  </si>
  <si>
    <t>z sektora prywatnego</t>
  </si>
  <si>
    <t>zakłady</t>
  </si>
  <si>
    <t>osoby</t>
  </si>
  <si>
    <t>Zwolnienia monitorowane</t>
  </si>
  <si>
    <t>Długotrwale bezrobotni</t>
  </si>
  <si>
    <t>01</t>
  </si>
  <si>
    <t>02</t>
  </si>
  <si>
    <t>03</t>
  </si>
  <si>
    <t>09</t>
  </si>
  <si>
    <t>06</t>
  </si>
  <si>
    <t>07</t>
  </si>
  <si>
    <t>08</t>
  </si>
  <si>
    <t>04</t>
  </si>
  <si>
    <t>05</t>
  </si>
  <si>
    <t>(wyjaśnienia dotyczące sprawozdania można uzyskać pod numerem telefonu )</t>
  </si>
  <si>
    <t>(miejscowość, data)</t>
  </si>
  <si>
    <t>(pieczątka imienna i podpis osoby działającej w imieniu sprawozdawcy)</t>
  </si>
  <si>
    <t>subsydio-wanej</t>
  </si>
  <si>
    <t>Opole</t>
  </si>
  <si>
    <t>Z ogółem zamieszkali         na wsi</t>
  </si>
  <si>
    <t>Z ogółem                 z prawem                  do zasiłku</t>
  </si>
  <si>
    <t>kontrola</t>
  </si>
  <si>
    <t>mężczyźni</t>
  </si>
  <si>
    <t>Czy więcej kobiet niż ogółu</t>
  </si>
  <si>
    <t>po pracach społecznie użytecznych</t>
  </si>
  <si>
    <t>rozpoczęcia pracy społecznie użytecznej</t>
  </si>
  <si>
    <t>rozpoczęcie pracy społecznie użytecznej</t>
  </si>
  <si>
    <t>prace społecznie użyteczne</t>
  </si>
  <si>
    <t>10</t>
  </si>
  <si>
    <t>11</t>
  </si>
  <si>
    <t>12</t>
  </si>
  <si>
    <t>077 44 22 955</t>
  </si>
  <si>
    <t>MINISTERSTWO PRACY I POLITYKI SPOŁECZNEJ</t>
  </si>
  <si>
    <t>ul. Nowogrodzka 1 / 3 / 5,     00-513 Warszawa</t>
  </si>
  <si>
    <t>MPiPS – 01</t>
  </si>
  <si>
    <t>z własnej inicjatywy</t>
  </si>
  <si>
    <t>Powiat</t>
  </si>
  <si>
    <t>Miasto Opole (1661)</t>
  </si>
  <si>
    <t>Powiat opolski (1609)</t>
  </si>
  <si>
    <t>Staże</t>
  </si>
  <si>
    <t>s2-s3</t>
  </si>
  <si>
    <t>liczba mężczyzn</t>
  </si>
  <si>
    <t>mężczyzn</t>
  </si>
  <si>
    <t>mężczyzn s2-s3</t>
  </si>
  <si>
    <t>DBFy</t>
  </si>
  <si>
    <t>Różnice między dbf</t>
  </si>
  <si>
    <t>Prace społecznie użyteczne</t>
  </si>
  <si>
    <t>projektach systemowych realizowanych przez powiatowe urzędy pracy</t>
  </si>
  <si>
    <t>13</t>
  </si>
  <si>
    <t>14</t>
  </si>
  <si>
    <t>15</t>
  </si>
  <si>
    <t>PZS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</si>
  <si>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</si>
  <si>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</si>
  <si>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</si>
  <si>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</si>
  <si>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</si>
  <si>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</si>
  <si>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</si>
  <si>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</si>
  <si>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</si>
  <si>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</si>
  <si>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</si>
  <si>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</si>
  <si>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</si>
  <si>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dotychczas niepracujące</t>
  </si>
  <si>
    <t xml:space="preserve">     w tym posiadający
     gospodarstwo rolne</t>
  </si>
  <si>
    <t>Bezrobotni zarejestrowani w miesiącu sprawozdawczym        (w. 24+25)</t>
  </si>
  <si>
    <t>po raz kolejny</t>
  </si>
  <si>
    <t>po odbyciu przygotowania zawodowego dorosłych</t>
  </si>
  <si>
    <t>po zakończeniu indywidualnego programu zatrudneinia socjalnego lub kontraktu socjalnego</t>
  </si>
  <si>
    <t>z wiersza 23</t>
  </si>
  <si>
    <t>Osoby wyłączone z ewidencji bezrobotnych w miesiącu sprawozdawczym (w. 34+43 do 55)</t>
  </si>
  <si>
    <t xml:space="preserve">       w tym pracy sezonowej</t>
  </si>
  <si>
    <t>subsydiowanej (w. 38 do 42)</t>
  </si>
  <si>
    <t>rozpoczęcia przygotowania zawodowego dorosłych</t>
  </si>
  <si>
    <t>rozpoczęcia realizacji indywidualnego programu zatrudnienia socjalnego lub podpisania kontraktu socjalnego</t>
  </si>
  <si>
    <t>odmowy bez uzasadnionej przyczyny przyjęcia propozycji odpowiedniej pracy lub innej formy pomocy</t>
  </si>
  <si>
    <t>Bezrobotni według stanu w końcu miesiąca sprawozdawczego (w. 22+23-33)</t>
  </si>
  <si>
    <t>Bezrobotni zarejestrowani w miesiącu sprawozdawczym (w. 60+61)</t>
  </si>
  <si>
    <t>z wiersza 59</t>
  </si>
  <si>
    <t>po zakończeniu indywidualnego programu zatrudnienia socjalnego lub kontraktu socjalnego</t>
  </si>
  <si>
    <t>Osoby wyłączone z ewidencji bezrobotnych                  w miesiącu sprawozdawczym (w. 70+79 do 91)</t>
  </si>
  <si>
    <t>podjęcia pracy w miesiącu sprawozdawczym          (w. 71+73)</t>
  </si>
  <si>
    <t xml:space="preserve">     w tym pracy sezonowej</t>
  </si>
  <si>
    <t>subsydiowanej (w. 74 do 78)</t>
  </si>
  <si>
    <t>Bezrobotni według stanu w końcu miesiąca sprawozdawczego (w. 58+59-69-92)</t>
  </si>
  <si>
    <t xml:space="preserve">     w tym zarejestrowani po raz pierwszy</t>
  </si>
  <si>
    <t>Poszukujący pracy według stanu w końcu miesiąca poprzedzającego sprawozdanie</t>
  </si>
  <si>
    <t>Poszukujący pracy zarejestrowani w miesiacu sprawozdawczym</t>
  </si>
  <si>
    <t>podjęcia pracy</t>
  </si>
  <si>
    <t>niepotwierdzenia zainteresowania pomocą określoną w ustawie</t>
  </si>
  <si>
    <t>niepodjęcia lub przerwania uczestnictwa w oferowanym działaniu</t>
  </si>
  <si>
    <t>dobrowolnej rezygnacji</t>
  </si>
  <si>
    <t>w tym</t>
  </si>
  <si>
    <t>niepełnosprawni niepozostający w zatrudnieniu</t>
  </si>
  <si>
    <t>będący w okresie wypowiedzenia stosunku pracy lub stosunku służbowego z przyczyn dotyczących zakładu pracy</t>
  </si>
  <si>
    <t>zatrudnieni u pracodawcy, wobec którego ogłoszono upadłość lub który jest w stanie likwidacji, z wyłączeniem likwidacji w celu prywatyzacji</t>
  </si>
  <si>
    <t>otrzymujący świadczenie socjalne przysługujące na urlopie górniczym lub górniczy zasiłek socjalny</t>
  </si>
  <si>
    <t>uczestniczący w zajęciach w Centrum Integracji Społecznej lub indywidualnym programie integracji</t>
  </si>
  <si>
    <t>żołnierze rezerwy</t>
  </si>
  <si>
    <t>pobierający rentę szkoleniową</t>
  </si>
  <si>
    <t>pobierający świadczenie szkoleniowe</t>
  </si>
  <si>
    <t>podlegający ubezpieczeniu społecznemu rolników jako domownik lub małżonek rolnika, jeżeli zamierza podjąć zatrudnienie, inną pracę zarobkową lub działalność gospodarczą poza rolnictwem</t>
  </si>
  <si>
    <t>pracownicy w wieku 45 lat i powyżej</t>
  </si>
  <si>
    <t>POSZUKUJĄCY PRACY, OSOBY UPRAWNIONE DO DODATKU AKTYWIZACYJNEGO, OSOBY UCZESTNICZĄCE W DZIAŁANIACH REALIZOWANYCH W RAMACH PROJEKTÓW WSPÓŁFINANSOWANYCH Z EUROPEJSKIEGO FUNDUSZU SPOŁECZNEGO, CUDZOZIEMCY Z PRAWEM DO ZASIŁKU</t>
  </si>
  <si>
    <t>2.1. Poszukujący pracy</t>
  </si>
  <si>
    <t>2.2. Osoby, które:</t>
  </si>
  <si>
    <t>w końcu miesiąca sprawozdawczego</t>
  </si>
  <si>
    <t>nabyły uprawnienie do dodatku aktywizacyjnego w wyniku podjęcia zatrudnienia</t>
  </si>
  <si>
    <t>skierowane przez powiatowy urząd pracy</t>
  </si>
  <si>
    <t>rozpoczęły udział w działaniach realizowanych w ramach projektów współfinansowanych z EFS</t>
  </si>
  <si>
    <t>projektach konkursowych realizowanych przez powiatowe urzędy pracy</t>
  </si>
  <si>
    <t>Zarejestrowane jako cudzoziemcy z prawem do zasiłku</t>
  </si>
  <si>
    <t>3.1. Wolne miejsca pracy i miejsca aktywizacji zawodowej</t>
  </si>
  <si>
    <t>w tym niewykorzystane dłużej                    niż 30 dni</t>
  </si>
  <si>
    <t>Ogółem wolne miejsca pracy i miejsca aktywizacji zawodowej (w. 02+03)</t>
  </si>
  <si>
    <t>zatrudnienie lub inna praca zarobkowa</t>
  </si>
  <si>
    <t>miejsca aktywizacji zawodowej</t>
  </si>
  <si>
    <t>przygotowanie zawodowe dorosłych</t>
  </si>
  <si>
    <t>3.2. Osoby objęte indywidualnym planem działania</t>
  </si>
  <si>
    <t>Dział 4. ZGŁOSZENIA ZWOLNIEŃ I ZWOLNIENIA GRUPOWE, ZWOLNIENIA MONITOROWANE</t>
  </si>
  <si>
    <t>Zgłoszenia zwolnień grupowych</t>
  </si>
  <si>
    <t>Zwolnienia grupowe</t>
  </si>
  <si>
    <t>Poszukujący pracy</t>
  </si>
  <si>
    <t>z wiersza 09</t>
  </si>
  <si>
    <t>do 25 roku życia</t>
  </si>
  <si>
    <t>długotrwale bezrobotne</t>
  </si>
  <si>
    <t>kobiety, które nie podjęły zatrudnienia po urodzeniu dziecka</t>
  </si>
  <si>
    <t>powyżej 50 roku życia</t>
  </si>
  <si>
    <t>bez kwalifikacji zawodowych</t>
  </si>
  <si>
    <t>bez doświadczenia zawodowego</t>
  </si>
  <si>
    <t>bez wykształcenia średniego</t>
  </si>
  <si>
    <t>samotnie wychowujące co najmniej jedno dziecko do 18 roku życia</t>
  </si>
  <si>
    <t>które po odbyciu kary pozbawienia wolności nie podjęły zatrudnienia</t>
  </si>
  <si>
    <t>niepełnosprawni</t>
  </si>
  <si>
    <t>po zakończeniu realizacji kontraktu socjalnego</t>
  </si>
  <si>
    <t>Za miesiąc i rok:</t>
  </si>
  <si>
    <t>38/74</t>
  </si>
  <si>
    <t>41/77</t>
  </si>
  <si>
    <t>44/80</t>
  </si>
  <si>
    <t>45/81</t>
  </si>
  <si>
    <t>DBF</t>
  </si>
  <si>
    <t>Różnica między statystyką a DBF</t>
  </si>
  <si>
    <t>Osoby w okresie do 12 miesięcy od dnia ukończenia nauki</t>
  </si>
  <si>
    <t>DANE Z POPRZEDNIEGO MIESIĄCA</t>
  </si>
  <si>
    <t>Dział 1,1</t>
  </si>
  <si>
    <t>Dział 1.2</t>
  </si>
  <si>
    <t>Dział 2.1</t>
  </si>
  <si>
    <t>Dział 1.3</t>
  </si>
  <si>
    <t>Dział 3.2 (IPD)</t>
  </si>
  <si>
    <t>39/75</t>
  </si>
  <si>
    <t>40/76</t>
  </si>
  <si>
    <t>Dotacje na działalność gospodarczą</t>
  </si>
  <si>
    <t>Szkolenia</t>
  </si>
  <si>
    <t>43/79</t>
  </si>
  <si>
    <t>Prace interwencyjne</t>
  </si>
  <si>
    <t>Roboty publiczne</t>
  </si>
  <si>
    <t>Refundacje stanowisk pracy</t>
  </si>
  <si>
    <t>Przygotowanie zawodowe dorosłych</t>
  </si>
  <si>
    <t>46/82</t>
  </si>
  <si>
    <t>DZIAŁ 1.2 / DZIAŁ 1.3</t>
  </si>
  <si>
    <t>EFS</t>
  </si>
  <si>
    <t>DZIAŁ 2.2</t>
  </si>
  <si>
    <t>DZIAŁ 3.1 - Oferty pracy</t>
  </si>
  <si>
    <r>
      <t xml:space="preserve">DZIAŁ 4 - </t>
    </r>
    <r>
      <rPr>
        <sz val="10"/>
        <color indexed="10"/>
        <rFont val="Arial CE"/>
        <charset val="238"/>
      </rPr>
      <t>Zgłoszenia zwolnień i zwolnienia grupowe, zwolnienia monitorowane</t>
    </r>
  </si>
  <si>
    <t>Propozycje</t>
  </si>
  <si>
    <t>Kontrolki mają być =0</t>
  </si>
  <si>
    <t>Poszukujący wyłączeni</t>
  </si>
  <si>
    <t>Uczestnicy:</t>
  </si>
  <si>
    <t>1.4</t>
  </si>
  <si>
    <t>2.1</t>
  </si>
  <si>
    <t>Przekazać/wysłać do 5 dnia roboczego każdego miesiąca z danymi za poprzedni miesiąc do wojewódzkiego urzędu pracy</t>
  </si>
  <si>
    <t>w tym, które ukończyły szkołę wyższą, do 27 roku życia</t>
  </si>
  <si>
    <t>Osoby będące w szczególnej sytuacji 
na rynku pracy</t>
  </si>
  <si>
    <t>wklej całość, począwszy od komórki A1</t>
  </si>
  <si>
    <t>podjęcia pracy w miesiącu sprawozdawczym                    (w. 35+37)</t>
  </si>
  <si>
    <t>Osoby bezrobotne</t>
  </si>
  <si>
    <t>zatrudnione przy pracach interwencyjnych</t>
  </si>
  <si>
    <t>zatrudnione przy robotach publicznych</t>
  </si>
  <si>
    <t>odbywające szkolenie</t>
  </si>
  <si>
    <t>odbywające staż</t>
  </si>
  <si>
    <t>odbywające przygotowanie zawodowe dorosłych</t>
  </si>
  <si>
    <t>odbywające prace społecznie użyteczne</t>
  </si>
  <si>
    <t>Poszukujący pracy według stanu w końcu miesiąca sprawozdawczego 
(w. 01+02-03)</t>
  </si>
  <si>
    <t xml:space="preserve">     w tym z krajów EOG oraz Szwajcarii</t>
  </si>
  <si>
    <t>Zarejestrowane jako cudzoziemcy bez prawa do zasiłku</t>
  </si>
  <si>
    <t>Polacy z prawem do zasiłku transferowego</t>
  </si>
  <si>
    <t>29</t>
  </si>
  <si>
    <t>30</t>
  </si>
  <si>
    <t>31</t>
  </si>
  <si>
    <t>Osoby wyłączone z ewidencji poszukujących pracy w miesiącu sprawozdawczym
(w. 04 do 10)</t>
  </si>
  <si>
    <t>bezrobotni</t>
  </si>
  <si>
    <t>poszukujący pracy</t>
  </si>
  <si>
    <t>Osoby objęte indywidualnym planem działania</t>
  </si>
  <si>
    <t>Przygotowano IPD</t>
  </si>
  <si>
    <t>Przerwali realizację IPD</t>
  </si>
  <si>
    <t>w tym z powodu podjęcia pracy</t>
  </si>
  <si>
    <t>Zakończyli realizację IPD</t>
  </si>
  <si>
    <t>Realizujący IPD w końcu miesiąca sprawozdawczego</t>
  </si>
  <si>
    <t>Transfery</t>
  </si>
  <si>
    <t>Czas na przygotowanie danych do wypełnia formularza (min)</t>
  </si>
  <si>
    <t>Czas na wypełnienie formularza (min)</t>
  </si>
  <si>
    <t>REF</t>
  </si>
  <si>
    <t>ukończenia 60/65 lat i więcej</t>
  </si>
  <si>
    <t>Bon na zatrudnienie,na zasiedlenie</t>
  </si>
  <si>
    <t>% osób realizujących IPD</t>
  </si>
  <si>
    <t>Inne</t>
  </si>
  <si>
    <t>listopad 2014</t>
  </si>
  <si>
    <t>WGM</t>
  </si>
  <si>
    <t>M_C</t>
  </si>
  <si>
    <t>ROK</t>
  </si>
  <si>
    <t>DZIAL</t>
  </si>
  <si>
    <t>TABELA</t>
  </si>
  <si>
    <t>NRW</t>
  </si>
  <si>
    <t>R1</t>
  </si>
  <si>
    <t>R2</t>
  </si>
  <si>
    <t>R3</t>
  </si>
  <si>
    <t>R4</t>
  </si>
  <si>
    <t>R5</t>
  </si>
  <si>
    <t>R6</t>
  </si>
  <si>
    <t>R7</t>
  </si>
  <si>
    <t>R8</t>
  </si>
  <si>
    <t>Opole, dn. 05.12.2014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</si>
</sst>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%"/>
  </numFmts>
  <fonts count="36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9"/>
      <name val="Arial CE"/>
      <family val="2"/>
      <charset val="238"/>
    </font>
    <font>
      <sz val="12"/>
      <name val="Arial CE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9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b/>
      <sz val="10"/>
      <color indexed="10"/>
      <name val="Arial CE"/>
      <charset val="238"/>
    </font>
    <font>
      <sz val="10"/>
      <color indexed="11"/>
      <name val="Arial CE"/>
      <charset val="238"/>
    </font>
    <font>
      <b/>
      <i/>
      <u/>
      <sz val="10"/>
      <color indexed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36"/>
      <name val="Arial Black"/>
      <family val="2"/>
      <charset val="238"/>
    </font>
    <font>
      <b/>
      <sz val="9"/>
      <name val="Arial CE"/>
      <charset val="238"/>
    </font>
    <font>
      <b/>
      <sz val="13"/>
      <name val="Arial"/>
      <family val="2"/>
      <charset val="238"/>
    </font>
    <font>
      <b/>
      <sz val="20"/>
      <name val="Arial CE"/>
      <charset val="238"/>
    </font>
    <font>
      <sz val="10"/>
      <color theme="1" tint="0.14999847407452621"/>
      <name val="Arial CE"/>
      <charset val="238"/>
    </font>
    <font>
      <sz val="8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4">
    <xf numFmtId="0" fontId="0" fillId="0" borderId="0" xfId="0"/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Alignment="1"/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 shrinkToFit="1"/>
    </xf>
    <xf numFmtId="49" fontId="20" fillId="0" borderId="0" xfId="1" applyNumberFormat="1" applyFont="1" applyBorder="1" applyAlignment="1">
      <alignment horizontal="center" vertical="center" wrapText="1" shrinkToFit="1"/>
    </xf>
    <xf numFmtId="0" fontId="0" fillId="0" borderId="0" xfId="0" applyBorder="1"/>
    <xf numFmtId="0" fontId="0" fillId="2" borderId="0" xfId="0" applyFill="1"/>
    <xf numFmtId="0" fontId="26" fillId="2" borderId="0" xfId="0" applyFont="1" applyFill="1" applyAlignment="1">
      <alignment horizontal="right"/>
    </xf>
    <xf numFmtId="0" fontId="25" fillId="2" borderId="0" xfId="0" applyFont="1" applyFill="1"/>
    <xf numFmtId="0" fontId="23" fillId="2" borderId="0" xfId="0" applyFont="1" applyFill="1" applyAlignment="1">
      <alignment horizontal="center"/>
    </xf>
    <xf numFmtId="0" fontId="27" fillId="2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/>
    <xf numFmtId="0" fontId="23" fillId="3" borderId="2" xfId="0" applyFont="1" applyFill="1" applyBorder="1" applyAlignment="1" applyProtection="1">
      <alignment horizontal="center"/>
      <protection locked="0"/>
    </xf>
    <xf numFmtId="0" fontId="25" fillId="2" borderId="0" xfId="0" applyFont="1" applyFill="1" applyAlignment="1">
      <alignment horizontal="left"/>
    </xf>
    <xf numFmtId="3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3" borderId="7" xfId="0" applyFont="1" applyFill="1" applyBorder="1" applyAlignment="1" applyProtection="1">
      <alignment horizontal="center"/>
      <protection locked="0"/>
    </xf>
    <xf numFmtId="0" fontId="23" fillId="3" borderId="8" xfId="0" applyFont="1" applyFill="1" applyBorder="1" applyAlignment="1" applyProtection="1">
      <alignment horizontal="center"/>
      <protection locked="0"/>
    </xf>
    <xf numFmtId="0" fontId="23" fillId="3" borderId="9" xfId="0" applyFont="1" applyFill="1" applyBorder="1" applyAlignment="1" applyProtection="1">
      <alignment horizontal="center"/>
      <protection locked="0"/>
    </xf>
    <xf numFmtId="0" fontId="23" fillId="3" borderId="10" xfId="0" applyFont="1" applyFill="1" applyBorder="1" applyAlignment="1" applyProtection="1">
      <alignment horizontal="center"/>
      <protection locked="0"/>
    </xf>
    <xf numFmtId="0" fontId="23" fillId="3" borderId="11" xfId="0" applyFont="1" applyFill="1" applyBorder="1" applyAlignment="1" applyProtection="1">
      <alignment horizontal="center"/>
      <protection locked="0"/>
    </xf>
    <xf numFmtId="0" fontId="23" fillId="3" borderId="12" xfId="0" applyFont="1" applyFill="1" applyBorder="1" applyAlignment="1" applyProtection="1">
      <alignment horizontal="center"/>
      <protection locked="0"/>
    </xf>
    <xf numFmtId="0" fontId="23" fillId="3" borderId="13" xfId="0" applyFont="1" applyFill="1" applyBorder="1" applyAlignment="1" applyProtection="1">
      <alignment horizontal="center"/>
      <protection locked="0"/>
    </xf>
    <xf numFmtId="0" fontId="23" fillId="3" borderId="14" xfId="0" applyFont="1" applyFill="1" applyBorder="1" applyAlignment="1" applyProtection="1">
      <alignment horizontal="center"/>
      <protection locked="0"/>
    </xf>
    <xf numFmtId="0" fontId="26" fillId="2" borderId="0" xfId="0" applyFont="1" applyFill="1" applyAlignment="1">
      <alignment horizontal="left"/>
    </xf>
    <xf numFmtId="0" fontId="6" fillId="0" borderId="2" xfId="0" applyFont="1" applyFill="1" applyBorder="1" applyAlignment="1">
      <alignment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/>
    <xf numFmtId="1" fontId="7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" fontId="31" fillId="0" borderId="2" xfId="0" applyNumberFormat="1" applyFont="1" applyFill="1" applyBorder="1" applyAlignment="1">
      <alignment horizontal="center" vertical="center" wrapText="1"/>
    </xf>
    <xf numFmtId="3" fontId="31" fillId="0" borderId="2" xfId="0" applyNumberFormat="1" applyFont="1" applyFill="1" applyBorder="1" applyAlignment="1">
      <alignment horizontal="center" vertical="center" wrapText="1"/>
    </xf>
    <xf numFmtId="3" fontId="31" fillId="0" borderId="7" xfId="0" applyNumberFormat="1" applyFont="1" applyFill="1" applyBorder="1" applyAlignment="1">
      <alignment horizontal="center" vertical="center" wrapText="1"/>
    </xf>
    <xf numFmtId="3" fontId="31" fillId="0" borderId="8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/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/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1" fillId="0" borderId="2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1" fontId="31" fillId="0" borderId="28" xfId="0" applyNumberFormat="1" applyFont="1" applyBorder="1" applyAlignment="1">
      <alignment horizontal="center" vertical="center" wrapText="1"/>
    </xf>
    <xf numFmtId="1" fontId="31" fillId="0" borderId="29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0" borderId="6" xfId="0" quotePrefix="1" applyNumberFormat="1" applyFont="1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" fontId="31" fillId="0" borderId="6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3" fontId="31" fillId="0" borderId="1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7" fillId="0" borderId="0" xfId="0" applyFont="1" applyAlignment="1"/>
    <xf numFmtId="1" fontId="7" fillId="0" borderId="2" xfId="0" applyNumberFormat="1" applyFont="1" applyBorder="1" applyAlignment="1">
      <alignment horizontal="center" vertical="center"/>
    </xf>
    <xf numFmtId="1" fontId="0" fillId="6" borderId="2" xfId="0" applyNumberFormat="1" applyFill="1" applyBorder="1"/>
    <xf numFmtId="1" fontId="0" fillId="0" borderId="0" xfId="0" applyNumberFormat="1"/>
    <xf numFmtId="0" fontId="0" fillId="0" borderId="0" xfId="0"/>
    <xf numFmtId="49" fontId="0" fillId="0" borderId="0" xfId="0" applyNumberFormat="1" applyFill="1" applyProtection="1">
      <protection locked="0"/>
    </xf>
    <xf numFmtId="0" fontId="23" fillId="3" borderId="36" xfId="0" applyFont="1" applyFill="1" applyBorder="1" applyAlignment="1" applyProtection="1">
      <alignment horizontal="center"/>
      <protection locked="0"/>
    </xf>
    <xf numFmtId="0" fontId="23" fillId="3" borderId="37" xfId="0" applyFont="1" applyFill="1" applyBorder="1" applyAlignment="1" applyProtection="1">
      <alignment horizontal="center"/>
      <protection locked="0"/>
    </xf>
    <xf numFmtId="0" fontId="23" fillId="3" borderId="38" xfId="0" applyFont="1" applyFill="1" applyBorder="1" applyAlignment="1" applyProtection="1">
      <alignment horizontal="center"/>
      <protection locked="0"/>
    </xf>
    <xf numFmtId="0" fontId="23" fillId="3" borderId="39" xfId="0" applyFont="1" applyFill="1" applyBorder="1" applyAlignment="1" applyProtection="1">
      <alignment horizontal="center"/>
      <protection locked="0"/>
    </xf>
    <xf numFmtId="0" fontId="23" fillId="2" borderId="40" xfId="0" applyFont="1" applyFill="1" applyBorder="1" applyAlignment="1">
      <alignment horizontal="center"/>
    </xf>
    <xf numFmtId="0" fontId="23" fillId="3" borderId="41" xfId="0" applyFont="1" applyFill="1" applyBorder="1" applyAlignment="1" applyProtection="1">
      <alignment horizontal="center"/>
      <protection locked="0"/>
    </xf>
    <xf numFmtId="0" fontId="23" fillId="3" borderId="42" xfId="0" applyFont="1" applyFill="1" applyBorder="1" applyAlignment="1" applyProtection="1">
      <alignment horizontal="center"/>
      <protection locked="0"/>
    </xf>
    <xf numFmtId="0" fontId="23" fillId="3" borderId="36" xfId="0" applyFont="1" applyFill="1" applyBorder="1" applyAlignment="1">
      <alignment horizontal="center"/>
    </xf>
    <xf numFmtId="0" fontId="23" fillId="3" borderId="37" xfId="0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 vertical="center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/>
    </xf>
    <xf numFmtId="0" fontId="26" fillId="2" borderId="0" xfId="0" applyFont="1" applyFill="1" applyAlignment="1"/>
    <xf numFmtId="0" fontId="27" fillId="2" borderId="0" xfId="0" applyFont="1" applyFill="1" applyAlignment="1">
      <alignment horizontal="right"/>
    </xf>
    <xf numFmtId="0" fontId="6" fillId="0" borderId="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wrapText="1"/>
    </xf>
    <xf numFmtId="1" fontId="0" fillId="8" borderId="2" xfId="0" applyNumberFormat="1" applyFill="1" applyBorder="1"/>
    <xf numFmtId="0" fontId="0" fillId="0" borderId="22" xfId="0" applyBorder="1"/>
    <xf numFmtId="0" fontId="7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2" borderId="0" xfId="0" applyFill="1" applyProtection="1">
      <protection locked="0"/>
    </xf>
    <xf numFmtId="0" fontId="26" fillId="2" borderId="0" xfId="0" applyFont="1" applyFill="1" applyAlignment="1">
      <alignment horizontal="left"/>
    </xf>
    <xf numFmtId="0" fontId="26" fillId="2" borderId="0" xfId="0" applyFont="1" applyFill="1" applyAlignment="1">
      <alignment horizontal="center" vertical="center"/>
    </xf>
    <xf numFmtId="0" fontId="23" fillId="10" borderId="10" xfId="0" applyFont="1" applyFill="1" applyBorder="1" applyAlignment="1" applyProtection="1">
      <alignment horizontal="center"/>
    </xf>
    <xf numFmtId="0" fontId="23" fillId="10" borderId="2" xfId="0" applyFont="1" applyFill="1" applyBorder="1" applyAlignment="1" applyProtection="1">
      <alignment horizontal="center"/>
    </xf>
    <xf numFmtId="0" fontId="23" fillId="10" borderId="11" xfId="0" applyFont="1" applyFill="1" applyBorder="1" applyAlignment="1" applyProtection="1">
      <alignment horizontal="center"/>
    </xf>
    <xf numFmtId="0" fontId="0" fillId="0" borderId="0" xfId="0"/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1" fontId="23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35" fillId="0" borderId="0" xfId="0" applyFont="1"/>
    <xf numFmtId="164" fontId="7" fillId="0" borderId="0" xfId="2" applyNumberFormat="1" applyFont="1" applyAlignment="1">
      <alignment vertical="center"/>
    </xf>
    <xf numFmtId="0" fontId="26" fillId="2" borderId="33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wrapText="1"/>
    </xf>
    <xf numFmtId="0" fontId="26" fillId="2" borderId="4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34" fillId="2" borderId="33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23" fillId="3" borderId="6" xfId="0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0" fontId="23" fillId="3" borderId="17" xfId="0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/>
    <xf numFmtId="0" fontId="13" fillId="0" borderId="15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/>
    <xf numFmtId="0" fontId="15" fillId="0" borderId="0" xfId="0" applyFont="1"/>
    <xf numFmtId="0" fontId="6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/>
    <xf numFmtId="0" fontId="6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/>
    <xf numFmtId="0" fontId="6" fillId="0" borderId="2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8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7" fillId="0" borderId="3" xfId="0" applyFont="1" applyBorder="1"/>
    <xf numFmtId="0" fontId="7" fillId="0" borderId="1" xfId="0" applyFont="1" applyBorder="1"/>
    <xf numFmtId="0" fontId="6" fillId="0" borderId="2" xfId="0" applyFont="1" applyBorder="1" applyAlignment="1">
      <alignment vertical="center" textRotation="90" wrapText="1"/>
    </xf>
    <xf numFmtId="0" fontId="7" fillId="0" borderId="2" xfId="0" applyFont="1" applyBorder="1" applyAlignment="1">
      <alignment textRotation="90"/>
    </xf>
    <xf numFmtId="3" fontId="7" fillId="0" borderId="15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44" fontId="6" fillId="0" borderId="17" xfId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 shrinkToFit="1"/>
    </xf>
    <xf numFmtId="0" fontId="20" fillId="0" borderId="27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49" fontId="20" fillId="0" borderId="27" xfId="1" applyNumberFormat="1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5" borderId="0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0" fillId="9" borderId="44" xfId="0" applyNumberFormat="1" applyFill="1" applyBorder="1" applyAlignment="1">
      <alignment horizontal="center"/>
    </xf>
    <xf numFmtId="1" fontId="0" fillId="9" borderId="45" xfId="0" applyNumberFormat="1" applyFill="1" applyBorder="1" applyAlignment="1">
      <alignment horizontal="center"/>
    </xf>
    <xf numFmtId="1" fontId="0" fillId="9" borderId="46" xfId="0" applyNumberFormat="1" applyFill="1" applyBorder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16"/>
        </patternFill>
      </fill>
    </dxf>
    <dxf>
      <fill>
        <patternFill>
          <bgColor indexed="10"/>
        </patternFill>
      </fill>
    </dxf>
    <dxf>
      <fill>
        <patternFill>
          <bgColor indexed="16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" dropStyle="combo" dx="16" fmlaLink="$B$57" fmlaRange="$C$57:$C$58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6</xdr:col>
          <xdr:colOff>0</xdr:colOff>
          <xdr:row>2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7" enableFormatConditionsCalculation="0">
    <tabColor indexed="8"/>
  </sheetPr>
  <dimension ref="A1:AJ70"/>
  <sheetViews>
    <sheetView showGridLines="0" showRowColHeaders="0" showOutlineSymbols="0" zoomScale="90" zoomScaleNormal="90" workbookViewId="0">
      <selection activeCell="G7" sqref="G7"/>
    </sheetView>
  </sheetViews>
  <sheetFormatPr defaultRowHeight="12.75" x14ac:dyDescent="0.2"/>
  <cols>
    <col min="1" max="1" width="13.140625" customWidth="1"/>
    <col min="2" max="2" width="7.42578125" customWidth="1"/>
    <col min="9" max="9" width="8.140625" bestFit="1" customWidth="1"/>
    <col min="17" max="17" width="4.42578125" style="163" bestFit="1" customWidth="1"/>
    <col min="20" max="20" width="4.42578125" bestFit="1" customWidth="1"/>
  </cols>
  <sheetData>
    <row r="1" spans="1:36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16.5" customHeight="1" x14ac:dyDescent="0.2">
      <c r="A2" s="38" t="s">
        <v>96</v>
      </c>
      <c r="B2" s="28"/>
      <c r="C2" s="216"/>
      <c r="D2" s="217"/>
      <c r="E2" s="217"/>
      <c r="F2" s="218"/>
      <c r="G2" s="28"/>
      <c r="H2" s="38" t="s">
        <v>197</v>
      </c>
      <c r="I2" s="28"/>
      <c r="J2" s="150" t="s">
        <v>268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2.75" customHeight="1" thickBot="1" x14ac:dyDescent="0.25">
      <c r="A4" s="32" t="s">
        <v>205</v>
      </c>
      <c r="B4" s="28"/>
      <c r="C4" s="28"/>
      <c r="D4" s="28"/>
      <c r="E4" s="28"/>
      <c r="F4" s="28"/>
      <c r="G4" s="28"/>
      <c r="H4" s="28"/>
      <c r="I4" s="28"/>
      <c r="J4" s="219" t="str">
        <f>IF(Otrzymane!B57=1,"Miasto Opole (1661)",IF(Otrzymane!B57=2,"powiat opolski (1609)","Nie wskazano powiatu !!!"))</f>
        <v>Miasto Opole (1661)</v>
      </c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12.75" customHeight="1" thickBot="1" x14ac:dyDescent="0.25">
      <c r="A5" s="32" t="s">
        <v>206</v>
      </c>
      <c r="B5" s="29">
        <v>1</v>
      </c>
      <c r="C5" s="151">
        <v>4339</v>
      </c>
      <c r="D5" s="152">
        <v>2153</v>
      </c>
      <c r="E5" s="152">
        <v>622</v>
      </c>
      <c r="F5" s="153">
        <v>279</v>
      </c>
      <c r="G5" s="31"/>
      <c r="H5" s="31"/>
      <c r="I5" s="28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1:36" ht="12.75" customHeight="1" thickBot="1" x14ac:dyDescent="0.25">
      <c r="A6" s="32" t="s">
        <v>207</v>
      </c>
      <c r="B6" s="29">
        <v>56</v>
      </c>
      <c r="C6" s="158">
        <f>C5</f>
        <v>4339</v>
      </c>
      <c r="D6" s="159">
        <f>D5</f>
        <v>2153</v>
      </c>
      <c r="E6" s="152">
        <v>0</v>
      </c>
      <c r="F6" s="153">
        <v>0</v>
      </c>
      <c r="G6" s="31"/>
      <c r="H6" s="31"/>
      <c r="I6" s="31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12.75" customHeight="1" thickBot="1" x14ac:dyDescent="0.25">
      <c r="A7" s="32" t="s">
        <v>209</v>
      </c>
      <c r="B7" s="29">
        <v>93</v>
      </c>
      <c r="C7" s="151">
        <v>421</v>
      </c>
      <c r="D7" s="152">
        <v>225</v>
      </c>
      <c r="E7" s="152">
        <v>1417</v>
      </c>
      <c r="F7" s="152">
        <v>550</v>
      </c>
      <c r="G7" s="152">
        <v>2304</v>
      </c>
      <c r="H7" s="153">
        <v>1220</v>
      </c>
      <c r="I7" s="31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 ht="12.75" customHeight="1" thickBot="1" x14ac:dyDescent="0.25">
      <c r="A8" s="32" t="s">
        <v>208</v>
      </c>
      <c r="B8" s="29">
        <v>11</v>
      </c>
      <c r="C8" s="156">
        <v>146</v>
      </c>
      <c r="D8" s="157">
        <v>69</v>
      </c>
      <c r="E8" s="49" t="s">
        <v>184</v>
      </c>
      <c r="F8" s="31"/>
      <c r="G8" s="31"/>
      <c r="H8" s="31"/>
      <c r="I8" s="31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6" ht="12.75" customHeight="1" x14ac:dyDescent="0.2">
      <c r="A9" s="32" t="s">
        <v>210</v>
      </c>
      <c r="B9" s="29">
        <v>13</v>
      </c>
      <c r="C9" s="41">
        <v>5676</v>
      </c>
      <c r="D9" s="43">
        <v>2895</v>
      </c>
      <c r="E9" s="41">
        <v>75</v>
      </c>
      <c r="F9" s="43">
        <v>34</v>
      </c>
      <c r="G9" s="31"/>
      <c r="H9" s="31"/>
      <c r="I9" s="31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x14ac:dyDescent="0.2">
      <c r="A10" s="32"/>
      <c r="B10" s="31"/>
      <c r="C10" s="31"/>
      <c r="D10" s="31"/>
      <c r="E10" s="31"/>
      <c r="F10" s="31"/>
      <c r="G10" s="31"/>
      <c r="H10" s="31"/>
      <c r="I10" s="31"/>
      <c r="J10" s="31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x14ac:dyDescent="0.2">
      <c r="A11" s="31"/>
      <c r="B11" s="31"/>
      <c r="C11" s="31"/>
      <c r="D11" s="31"/>
      <c r="E11" s="31"/>
      <c r="F11" s="31"/>
      <c r="G11" s="31"/>
      <c r="H11" s="31"/>
      <c r="I11" s="31"/>
      <c r="J11" s="220" t="str">
        <f>IF(OR(AND(Otrzymane!B57=2,dane!A151=1609),AND(Otrzymane!B57=1,dane!A151=1661))=TRUE,"Powiat zgodny z DBFem","UWAGA !!! Powiat niezgodny z wczytanym DBFem !!!")</f>
        <v>Powiat zgodny z DBFem</v>
      </c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x14ac:dyDescent="0.2">
      <c r="A12" s="31"/>
      <c r="B12" s="31"/>
      <c r="C12" s="31"/>
      <c r="D12" s="31"/>
      <c r="E12" s="31"/>
      <c r="F12" s="31"/>
      <c r="G12" s="31"/>
      <c r="H12" s="31"/>
      <c r="I12" s="31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 s="163" customForma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1:36" ht="13.5" thickBot="1" x14ac:dyDescent="0.25">
      <c r="A14" s="32" t="s">
        <v>221</v>
      </c>
      <c r="B14" s="31"/>
      <c r="C14" s="31"/>
      <c r="D14" s="31"/>
      <c r="E14" s="31"/>
      <c r="F14" s="31"/>
      <c r="G14" s="31"/>
      <c r="H14" s="31"/>
      <c r="I14" s="31"/>
      <c r="J14" s="31"/>
      <c r="K14" s="28"/>
      <c r="L14" s="28"/>
      <c r="M14" s="28"/>
      <c r="N14" s="28"/>
      <c r="O14" s="28"/>
      <c r="P14" s="28"/>
      <c r="Q14" s="32" t="s">
        <v>230</v>
      </c>
      <c r="R14" s="212" t="s">
        <v>229</v>
      </c>
      <c r="S14" s="213"/>
      <c r="T14" s="173"/>
      <c r="U14" s="173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</row>
    <row r="15" spans="1:36" s="84" customFormat="1" x14ac:dyDescent="0.2">
      <c r="A15" s="31"/>
      <c r="B15" s="29" t="s">
        <v>198</v>
      </c>
      <c r="C15" s="41">
        <v>8</v>
      </c>
      <c r="D15" s="42">
        <v>6</v>
      </c>
      <c r="E15" s="42">
        <v>0</v>
      </c>
      <c r="F15" s="43">
        <v>0</v>
      </c>
      <c r="G15" s="41">
        <v>2</v>
      </c>
      <c r="H15" s="42">
        <v>1</v>
      </c>
      <c r="I15" s="42">
        <v>2</v>
      </c>
      <c r="J15" s="42">
        <v>1</v>
      </c>
      <c r="K15" s="42">
        <v>1</v>
      </c>
      <c r="L15" s="43">
        <v>0</v>
      </c>
      <c r="M15" s="208" t="s">
        <v>216</v>
      </c>
      <c r="N15" s="209"/>
      <c r="O15" s="209"/>
      <c r="P15" s="209"/>
      <c r="Q15" s="192">
        <v>95</v>
      </c>
      <c r="R15" s="37">
        <v>26</v>
      </c>
      <c r="S15" s="37">
        <v>16</v>
      </c>
      <c r="T15" s="28"/>
      <c r="U15" s="210" t="s">
        <v>228</v>
      </c>
      <c r="V15" s="210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1:36" s="84" customFormat="1" x14ac:dyDescent="0.2">
      <c r="A16" s="31"/>
      <c r="B16" s="29" t="s">
        <v>211</v>
      </c>
      <c r="C16" s="44">
        <v>2</v>
      </c>
      <c r="D16" s="37">
        <v>1</v>
      </c>
      <c r="E16" s="37">
        <v>0</v>
      </c>
      <c r="F16" s="45">
        <v>0</v>
      </c>
      <c r="G16" s="44">
        <v>0</v>
      </c>
      <c r="H16" s="37">
        <v>0</v>
      </c>
      <c r="I16" s="37">
        <v>1</v>
      </c>
      <c r="J16" s="37">
        <v>0</v>
      </c>
      <c r="K16" s="37">
        <v>1</v>
      </c>
      <c r="L16" s="45">
        <v>0</v>
      </c>
      <c r="M16" s="208" t="s">
        <v>217</v>
      </c>
      <c r="N16" s="209"/>
      <c r="O16" s="209"/>
      <c r="P16" s="209"/>
      <c r="Q16" s="192">
        <v>96</v>
      </c>
      <c r="R16" s="37">
        <v>7</v>
      </c>
      <c r="S16" s="37">
        <v>2</v>
      </c>
      <c r="T16" s="28"/>
      <c r="U16" s="211"/>
      <c r="V16" s="211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s="84" customFormat="1" x14ac:dyDescent="0.2">
      <c r="A17" s="31"/>
      <c r="B17" s="29" t="s">
        <v>212</v>
      </c>
      <c r="C17" s="44">
        <v>34</v>
      </c>
      <c r="D17" s="37">
        <v>13</v>
      </c>
      <c r="E17" s="37">
        <v>0</v>
      </c>
      <c r="F17" s="45">
        <v>0</v>
      </c>
      <c r="G17" s="44">
        <v>2</v>
      </c>
      <c r="H17" s="37">
        <v>0</v>
      </c>
      <c r="I17" s="37">
        <v>5</v>
      </c>
      <c r="J17" s="37">
        <v>3</v>
      </c>
      <c r="K17" s="37">
        <v>15</v>
      </c>
      <c r="L17" s="45">
        <v>9</v>
      </c>
      <c r="M17" s="208" t="s">
        <v>213</v>
      </c>
      <c r="N17" s="209"/>
      <c r="O17" s="209"/>
      <c r="P17" s="209"/>
      <c r="Q17" s="49"/>
      <c r="R17" s="28"/>
      <c r="S17" s="28"/>
      <c r="T17" s="174" t="s">
        <v>231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s="84" customFormat="1" x14ac:dyDescent="0.2">
      <c r="A18" s="31"/>
      <c r="B18" s="29" t="s">
        <v>199</v>
      </c>
      <c r="C18" s="44">
        <v>9</v>
      </c>
      <c r="D18" s="37">
        <v>5</v>
      </c>
      <c r="E18" s="37">
        <v>0</v>
      </c>
      <c r="F18" s="45">
        <v>0</v>
      </c>
      <c r="G18" s="44">
        <v>3</v>
      </c>
      <c r="H18" s="37">
        <v>2</v>
      </c>
      <c r="I18" s="37">
        <v>2</v>
      </c>
      <c r="J18" s="37">
        <v>1</v>
      </c>
      <c r="K18" s="37">
        <v>2</v>
      </c>
      <c r="L18" s="45">
        <v>1</v>
      </c>
      <c r="M18" s="208" t="s">
        <v>218</v>
      </c>
      <c r="N18" s="209"/>
      <c r="O18" s="209"/>
      <c r="P18" s="209"/>
      <c r="Q18" s="49"/>
      <c r="R18" s="28"/>
      <c r="S18" s="28"/>
      <c r="T18" s="29">
        <v>4</v>
      </c>
      <c r="U18" s="204">
        <v>0</v>
      </c>
      <c r="V18" s="37">
        <v>0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1:36" s="205" customFormat="1" x14ac:dyDescent="0.2">
      <c r="A19" s="31"/>
      <c r="B19" s="29"/>
      <c r="C19" s="44">
        <v>1</v>
      </c>
      <c r="D19" s="37">
        <v>0</v>
      </c>
      <c r="E19" s="37">
        <v>0</v>
      </c>
      <c r="F19" s="45">
        <v>0</v>
      </c>
      <c r="G19" s="44">
        <v>0</v>
      </c>
      <c r="H19" s="37">
        <v>0</v>
      </c>
      <c r="I19" s="37">
        <v>1</v>
      </c>
      <c r="J19" s="37">
        <v>0</v>
      </c>
      <c r="K19" s="37">
        <v>0</v>
      </c>
      <c r="L19" s="45">
        <v>0</v>
      </c>
      <c r="M19" s="208" t="s">
        <v>267</v>
      </c>
      <c r="N19" s="209"/>
      <c r="O19" s="209"/>
      <c r="P19" s="209"/>
      <c r="Q19" s="191"/>
      <c r="R19" s="28"/>
      <c r="S19" s="28"/>
      <c r="T19" s="29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36" s="149" customFormat="1" x14ac:dyDescent="0.2">
      <c r="A20" s="31"/>
      <c r="B20" s="29" t="s">
        <v>215</v>
      </c>
      <c r="C20" s="44">
        <v>36</v>
      </c>
      <c r="D20" s="37">
        <v>13</v>
      </c>
      <c r="E20" s="37">
        <v>0</v>
      </c>
      <c r="F20" s="45">
        <v>0</v>
      </c>
      <c r="G20" s="44">
        <v>2</v>
      </c>
      <c r="H20" s="37">
        <v>1</v>
      </c>
      <c r="I20" s="37">
        <v>4</v>
      </c>
      <c r="J20" s="37">
        <v>0</v>
      </c>
      <c r="K20" s="37">
        <v>12</v>
      </c>
      <c r="L20" s="45">
        <v>4</v>
      </c>
      <c r="M20" s="208" t="s">
        <v>214</v>
      </c>
      <c r="N20" s="209"/>
      <c r="O20" s="209"/>
      <c r="P20" s="209"/>
      <c r="Q20" s="172">
        <v>97</v>
      </c>
      <c r="R20" s="37">
        <v>9</v>
      </c>
      <c r="S20" s="37">
        <v>0</v>
      </c>
      <c r="T20" s="29">
        <v>5</v>
      </c>
      <c r="U20" s="204">
        <f>'MPIPS-01_s5'!P10</f>
        <v>0</v>
      </c>
      <c r="V20" s="37">
        <f>'MPIPS-01_s5'!Q10</f>
        <v>0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:36" s="149" customFormat="1" x14ac:dyDescent="0.2">
      <c r="A21" s="31"/>
      <c r="B21" s="29" t="s">
        <v>200</v>
      </c>
      <c r="C21" s="44">
        <v>23</v>
      </c>
      <c r="D21" s="37">
        <v>16</v>
      </c>
      <c r="E21" s="37">
        <v>0</v>
      </c>
      <c r="F21" s="45">
        <v>0</v>
      </c>
      <c r="G21" s="44">
        <v>7</v>
      </c>
      <c r="H21" s="37">
        <v>4</v>
      </c>
      <c r="I21" s="37">
        <v>4</v>
      </c>
      <c r="J21" s="37">
        <v>2</v>
      </c>
      <c r="K21" s="37">
        <v>8</v>
      </c>
      <c r="L21" s="45">
        <v>5</v>
      </c>
      <c r="M21" s="208" t="s">
        <v>99</v>
      </c>
      <c r="N21" s="209"/>
      <c r="O21" s="209"/>
      <c r="P21" s="209"/>
      <c r="Q21" s="172">
        <v>98</v>
      </c>
      <c r="R21" s="37">
        <v>276</v>
      </c>
      <c r="S21" s="37">
        <v>193</v>
      </c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6" s="149" customFormat="1" x14ac:dyDescent="0.2">
      <c r="A22" s="31"/>
      <c r="B22" s="29" t="s">
        <v>201</v>
      </c>
      <c r="C22" s="193">
        <v>0</v>
      </c>
      <c r="D22" s="194">
        <v>0</v>
      </c>
      <c r="E22" s="194">
        <v>0</v>
      </c>
      <c r="F22" s="195">
        <v>0</v>
      </c>
      <c r="G22" s="193">
        <v>0</v>
      </c>
      <c r="H22" s="194">
        <v>0</v>
      </c>
      <c r="I22" s="194">
        <v>0</v>
      </c>
      <c r="J22" s="194">
        <v>0</v>
      </c>
      <c r="K22" s="194">
        <v>0</v>
      </c>
      <c r="L22" s="195">
        <v>0</v>
      </c>
      <c r="M22" s="214" t="s">
        <v>219</v>
      </c>
      <c r="N22" s="215"/>
      <c r="O22" s="215"/>
      <c r="P22" s="215"/>
      <c r="Q22" s="172">
        <v>99</v>
      </c>
      <c r="R22" s="194">
        <v>0</v>
      </c>
      <c r="S22" s="194">
        <v>0</v>
      </c>
      <c r="T22" s="29">
        <v>6</v>
      </c>
      <c r="U22" s="194">
        <v>0</v>
      </c>
      <c r="V22" s="194">
        <v>0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1:36" s="149" customFormat="1" ht="13.5" thickBot="1" x14ac:dyDescent="0.25">
      <c r="A23" s="31"/>
      <c r="B23" s="29" t="s">
        <v>220</v>
      </c>
      <c r="C23" s="46">
        <v>31</v>
      </c>
      <c r="D23" s="47">
        <v>10</v>
      </c>
      <c r="E23" s="47">
        <v>0</v>
      </c>
      <c r="F23" s="48">
        <v>0</v>
      </c>
      <c r="G23" s="46">
        <v>0</v>
      </c>
      <c r="H23" s="47">
        <v>0</v>
      </c>
      <c r="I23" s="47">
        <v>23</v>
      </c>
      <c r="J23" s="47">
        <v>3</v>
      </c>
      <c r="K23" s="47">
        <v>26</v>
      </c>
      <c r="L23" s="48">
        <v>8</v>
      </c>
      <c r="M23" s="208" t="s">
        <v>106</v>
      </c>
      <c r="N23" s="209"/>
      <c r="O23" s="209"/>
      <c r="P23" s="209"/>
      <c r="Q23" s="172">
        <v>100</v>
      </c>
      <c r="R23" s="37">
        <v>31</v>
      </c>
      <c r="S23" s="37">
        <v>10</v>
      </c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1:36" s="149" customForma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</row>
    <row r="25" spans="1:36" s="149" customFormat="1" x14ac:dyDescent="0.2">
      <c r="A25" s="30" t="s">
        <v>223</v>
      </c>
      <c r="B25" s="29"/>
      <c r="C25" s="31"/>
      <c r="D25" s="31"/>
      <c r="E25" s="31"/>
      <c r="F25" s="31"/>
      <c r="G25" s="31"/>
      <c r="H25" s="31"/>
      <c r="I25" s="31"/>
      <c r="J25" s="3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</row>
    <row r="26" spans="1:36" s="149" customFormat="1" x14ac:dyDescent="0.2">
      <c r="A26" s="30"/>
      <c r="B26" s="29">
        <v>24</v>
      </c>
      <c r="C26" s="37">
        <v>34</v>
      </c>
      <c r="D26" s="37">
        <v>16</v>
      </c>
      <c r="E26" s="49" t="s">
        <v>222</v>
      </c>
      <c r="F26" s="31"/>
      <c r="G26" s="31"/>
      <c r="H26" s="31"/>
      <c r="I26" s="31"/>
      <c r="J26" s="3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</row>
    <row r="27" spans="1:36" s="149" customFormat="1" x14ac:dyDescent="0.2">
      <c r="A27" s="30"/>
      <c r="B27" s="29">
        <v>25</v>
      </c>
      <c r="C27" s="37">
        <v>34</v>
      </c>
      <c r="D27" s="37">
        <v>16</v>
      </c>
      <c r="E27" s="49" t="s">
        <v>222</v>
      </c>
      <c r="F27" s="31"/>
      <c r="G27" s="31"/>
      <c r="H27" s="31"/>
      <c r="I27" s="31"/>
      <c r="J27" s="3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</row>
    <row r="28" spans="1:36" s="149" customFormat="1" ht="13.5" thickBot="1" x14ac:dyDescent="0.25">
      <c r="A28" s="30"/>
      <c r="B28" s="29">
        <v>26</v>
      </c>
      <c r="C28" s="47">
        <v>0</v>
      </c>
      <c r="D28" s="47">
        <v>0</v>
      </c>
      <c r="E28" s="49" t="s">
        <v>222</v>
      </c>
      <c r="F28" s="31"/>
      <c r="G28" s="31"/>
      <c r="H28" s="31"/>
      <c r="I28" s="31"/>
      <c r="J28" s="31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</row>
    <row r="29" spans="1:36" s="163" customFormat="1" x14ac:dyDescent="0.2">
      <c r="A29" s="30"/>
      <c r="B29" s="29">
        <v>31</v>
      </c>
      <c r="C29" s="37">
        <v>2</v>
      </c>
      <c r="D29" s="37">
        <v>0</v>
      </c>
      <c r="E29" s="37">
        <v>4</v>
      </c>
      <c r="F29" s="37">
        <v>1</v>
      </c>
      <c r="G29" s="191" t="s">
        <v>260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</row>
    <row r="30" spans="1:36" x14ac:dyDescent="0.2">
      <c r="A30" s="30"/>
      <c r="B30" s="29"/>
      <c r="C30" s="31"/>
      <c r="D30" s="31"/>
      <c r="E30" s="31"/>
      <c r="F30" s="31"/>
      <c r="G30" s="31"/>
      <c r="H30" s="31"/>
      <c r="I30" s="31"/>
      <c r="J30" s="31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</row>
    <row r="31" spans="1:36" ht="13.5" thickBot="1" x14ac:dyDescent="0.25">
      <c r="A31" s="30" t="s">
        <v>224</v>
      </c>
      <c r="B31" s="29"/>
      <c r="C31" s="31"/>
      <c r="D31" s="31"/>
      <c r="E31" s="31"/>
      <c r="F31" s="31"/>
      <c r="G31" s="31"/>
      <c r="H31" s="3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</row>
    <row r="32" spans="1:36" x14ac:dyDescent="0.2">
      <c r="A32" s="30"/>
      <c r="B32" s="29">
        <v>1</v>
      </c>
      <c r="C32" s="41">
        <v>641</v>
      </c>
      <c r="D32" s="42">
        <v>25</v>
      </c>
      <c r="E32" s="42">
        <v>16</v>
      </c>
      <c r="F32" s="43">
        <v>244</v>
      </c>
      <c r="G32" s="41">
        <v>427</v>
      </c>
      <c r="H32" s="43">
        <v>51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</row>
    <row r="33" spans="1:36" x14ac:dyDescent="0.2">
      <c r="A33" s="30"/>
      <c r="B33" s="29">
        <v>2</v>
      </c>
      <c r="C33" s="44">
        <v>637</v>
      </c>
      <c r="D33" s="37">
        <v>21</v>
      </c>
      <c r="E33" s="37">
        <v>16</v>
      </c>
      <c r="F33" s="45">
        <v>244</v>
      </c>
      <c r="G33" s="44">
        <v>426</v>
      </c>
      <c r="H33" s="45">
        <v>51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</row>
    <row r="34" spans="1:36" x14ac:dyDescent="0.2">
      <c r="A34" s="30"/>
      <c r="B34" s="29">
        <v>3</v>
      </c>
      <c r="C34" s="44">
        <v>4</v>
      </c>
      <c r="D34" s="37">
        <v>4</v>
      </c>
      <c r="E34" s="37">
        <v>0</v>
      </c>
      <c r="F34" s="155"/>
      <c r="G34" s="44">
        <v>1</v>
      </c>
      <c r="H34" s="45">
        <v>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</row>
    <row r="35" spans="1:36" x14ac:dyDescent="0.2">
      <c r="A35" s="30"/>
      <c r="B35" s="29">
        <v>4</v>
      </c>
      <c r="C35" s="44">
        <v>4</v>
      </c>
      <c r="D35" s="37">
        <v>4</v>
      </c>
      <c r="E35" s="37">
        <v>0</v>
      </c>
      <c r="F35" s="155"/>
      <c r="G35" s="44">
        <v>1</v>
      </c>
      <c r="H35" s="45">
        <v>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</row>
    <row r="36" spans="1:36" ht="12.75" customHeight="1" x14ac:dyDescent="0.2">
      <c r="A36" s="30"/>
      <c r="B36" s="29">
        <v>5</v>
      </c>
      <c r="C36" s="44">
        <v>0</v>
      </c>
      <c r="D36" s="37">
        <v>0</v>
      </c>
      <c r="E36" s="37">
        <v>0</v>
      </c>
      <c r="F36" s="155"/>
      <c r="G36" s="44">
        <v>0</v>
      </c>
      <c r="H36" s="45">
        <v>0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1:36" ht="12.75" customHeight="1" x14ac:dyDescent="0.2">
      <c r="A37" s="30"/>
      <c r="B37" s="29">
        <v>6</v>
      </c>
      <c r="C37" s="44">
        <v>0</v>
      </c>
      <c r="D37" s="37">
        <v>0</v>
      </c>
      <c r="E37" s="37">
        <v>0</v>
      </c>
      <c r="F37" s="155"/>
      <c r="G37" s="44">
        <v>0</v>
      </c>
      <c r="H37" s="45">
        <v>0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</row>
    <row r="38" spans="1:36" ht="13.5" customHeight="1" x14ac:dyDescent="0.2">
      <c r="A38" s="30"/>
      <c r="B38" s="29">
        <v>7</v>
      </c>
      <c r="C38" s="44">
        <v>29</v>
      </c>
      <c r="D38" s="37">
        <v>0</v>
      </c>
      <c r="E38" s="37">
        <v>0</v>
      </c>
      <c r="F38" s="45">
        <v>3</v>
      </c>
      <c r="G38" s="44">
        <v>21</v>
      </c>
      <c r="H38" s="45">
        <v>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1:36" ht="13.5" thickBot="1" x14ac:dyDescent="0.25">
      <c r="A39" s="30"/>
      <c r="B39" s="29">
        <v>8</v>
      </c>
      <c r="C39" s="46">
        <v>0</v>
      </c>
      <c r="D39" s="47">
        <v>0</v>
      </c>
      <c r="E39" s="47">
        <v>0</v>
      </c>
      <c r="F39" s="48">
        <v>0</v>
      </c>
      <c r="G39" s="46">
        <v>0</v>
      </c>
      <c r="H39" s="48">
        <v>0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1:36" ht="12.75" customHeight="1" x14ac:dyDescent="0.2">
      <c r="A40" s="30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1:36" ht="12.75" customHeight="1" thickBot="1" x14ac:dyDescent="0.25">
      <c r="A41" s="30" t="s">
        <v>225</v>
      </c>
      <c r="B41" s="29"/>
      <c r="C41" s="31"/>
      <c r="D41" s="31"/>
      <c r="E41" s="31"/>
      <c r="F41" s="31"/>
      <c r="G41" s="31"/>
      <c r="H41" s="31"/>
      <c r="I41" s="31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1:36" ht="13.5" customHeight="1" thickBot="1" x14ac:dyDescent="0.25">
      <c r="A42" s="28"/>
      <c r="B42" s="29">
        <v>1</v>
      </c>
      <c r="C42" s="41">
        <v>0</v>
      </c>
      <c r="D42" s="42">
        <v>0</v>
      </c>
      <c r="E42" s="42">
        <v>2</v>
      </c>
      <c r="F42" s="43">
        <v>2</v>
      </c>
      <c r="G42" s="154">
        <v>0</v>
      </c>
      <c r="H42" s="152">
        <v>0</v>
      </c>
      <c r="I42" s="152">
        <v>4</v>
      </c>
      <c r="J42" s="153">
        <v>14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  <row r="43" spans="1:36" x14ac:dyDescent="0.2">
      <c r="A43" s="28"/>
      <c r="B43" s="29">
        <v>2</v>
      </c>
      <c r="C43" s="44">
        <v>0</v>
      </c>
      <c r="D43" s="37">
        <v>0</v>
      </c>
      <c r="E43" s="37">
        <v>1</v>
      </c>
      <c r="F43" s="45">
        <v>1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</row>
    <row r="44" spans="1:36" ht="13.5" thickBot="1" x14ac:dyDescent="0.25">
      <c r="A44" s="28"/>
      <c r="B44" s="29">
        <v>3</v>
      </c>
      <c r="C44" s="46">
        <v>0</v>
      </c>
      <c r="D44" s="47">
        <v>0</v>
      </c>
      <c r="E44" s="47">
        <v>1</v>
      </c>
      <c r="F44" s="48">
        <v>56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</row>
    <row r="45" spans="1:36" x14ac:dyDescent="0.2">
      <c r="A45" s="30"/>
      <c r="B45" s="2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</row>
    <row r="46" spans="1:36" s="149" customFormat="1" x14ac:dyDescent="0.2">
      <c r="A46" s="30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1:36" s="149" customFormat="1" x14ac:dyDescent="0.2">
      <c r="A47" s="30"/>
      <c r="B47" s="2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spans="1:36" s="149" customFormat="1" x14ac:dyDescent="0.2">
      <c r="A48" s="30"/>
      <c r="B48" s="2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spans="1:36" s="149" customFormat="1" x14ac:dyDescent="0.2">
      <c r="A49" s="30"/>
      <c r="B49" s="2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1:36" s="149" customFormat="1" x14ac:dyDescent="0.2">
      <c r="A50" s="30"/>
      <c r="B50" s="2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1:36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1:36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1:36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1:36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1:36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1:36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1:36" x14ac:dyDescent="0.2">
      <c r="A57" s="28"/>
      <c r="B57" s="190">
        <v>1</v>
      </c>
      <c r="C57" s="28" t="s">
        <v>97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1:36" x14ac:dyDescent="0.2">
      <c r="A58" s="28"/>
      <c r="B58" s="28"/>
      <c r="C58" s="28" t="s">
        <v>98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</row>
    <row r="59" spans="1:36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1:36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1:36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36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1:36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1:36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1:36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1:36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1:36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1:36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1:36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1:36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</sheetData>
  <sheetProtection sheet="1" objects="1" scenarios="1" selectLockedCells="1"/>
  <mergeCells count="14">
    <mergeCell ref="C2:F2"/>
    <mergeCell ref="J4:U9"/>
    <mergeCell ref="J11:U12"/>
    <mergeCell ref="M15:P15"/>
    <mergeCell ref="M16:P16"/>
    <mergeCell ref="M23:P23"/>
    <mergeCell ref="U15:V16"/>
    <mergeCell ref="R14:S14"/>
    <mergeCell ref="M17:P17"/>
    <mergeCell ref="M18:P18"/>
    <mergeCell ref="M20:P20"/>
    <mergeCell ref="M22:P22"/>
    <mergeCell ref="M21:P21"/>
    <mergeCell ref="M19:P1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Drop Down 10">
              <controlPr defaultSize="0" autoLin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6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L40"/>
  <sheetViews>
    <sheetView showGridLines="0" tabSelected="1" zoomScaleNormal="100" workbookViewId="0">
      <selection activeCell="A7" sqref="A7"/>
    </sheetView>
  </sheetViews>
  <sheetFormatPr defaultRowHeight="12.75" outlineLevelCol="1" x14ac:dyDescent="0.2"/>
  <cols>
    <col min="1" max="1" width="3.85546875" customWidth="1"/>
    <col min="2" max="2" width="28.140625" customWidth="1"/>
    <col min="3" max="3" width="5" customWidth="1"/>
    <col min="4" max="4" width="7.28515625" customWidth="1"/>
    <col min="5" max="5" width="7.7109375" customWidth="1"/>
    <col min="6" max="7" width="8.140625" customWidth="1"/>
    <col min="8" max="9" width="7.140625" customWidth="1"/>
    <col min="10" max="10" width="7" customWidth="1"/>
    <col min="11" max="11" width="7.5703125" customWidth="1"/>
    <col min="12" max="12" width="3" customWidth="1"/>
    <col min="13" max="13" width="4" customWidth="1" outlineLevel="1"/>
    <col min="14" max="14" width="3" customWidth="1" outlineLevel="1"/>
    <col min="15" max="15" width="5" customWidth="1" outlineLevel="1"/>
    <col min="16" max="16" width="4" customWidth="1" outlineLevel="1"/>
    <col min="17" max="20" width="3.5703125" customWidth="1" outlineLevel="1"/>
    <col min="21" max="21" width="4.5703125" customWidth="1" outlineLevel="1"/>
    <col min="22" max="25" width="2" bestFit="1" customWidth="1"/>
    <col min="26" max="27" width="2.5703125" bestFit="1" customWidth="1"/>
    <col min="28" max="29" width="2" bestFit="1" customWidth="1"/>
    <col min="30" max="30" width="5.5703125" customWidth="1"/>
    <col min="31" max="33" width="4" bestFit="1" customWidth="1"/>
    <col min="34" max="34" width="3" bestFit="1" customWidth="1"/>
    <col min="35" max="36" width="5" bestFit="1" customWidth="1"/>
    <col min="37" max="38" width="4" bestFit="1" customWidth="1"/>
  </cols>
  <sheetData>
    <row r="1" spans="1:38" ht="15.75" x14ac:dyDescent="0.2">
      <c r="A1" s="223" t="s">
        <v>92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38" ht="15.75" x14ac:dyDescent="0.2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</row>
    <row r="3" spans="1:38" ht="12.75" customHeight="1" x14ac:dyDescent="0.2">
      <c r="A3" s="229" t="s">
        <v>0</v>
      </c>
      <c r="B3" s="230"/>
      <c r="C3" s="233" t="s">
        <v>94</v>
      </c>
      <c r="D3" s="234"/>
      <c r="E3" s="234"/>
      <c r="F3" s="234"/>
      <c r="G3" s="235"/>
      <c r="H3" s="239" t="s">
        <v>232</v>
      </c>
      <c r="I3" s="240"/>
      <c r="J3" s="240"/>
      <c r="K3" s="241"/>
    </row>
    <row r="4" spans="1:38" x14ac:dyDescent="0.2">
      <c r="A4" s="231" t="s">
        <v>78</v>
      </c>
      <c r="B4" s="232"/>
      <c r="C4" s="236" t="s">
        <v>3</v>
      </c>
      <c r="D4" s="237"/>
      <c r="E4" s="237"/>
      <c r="F4" s="237"/>
      <c r="G4" s="238"/>
      <c r="H4" s="242"/>
      <c r="I4" s="243"/>
      <c r="J4" s="243"/>
      <c r="K4" s="244"/>
    </row>
    <row r="5" spans="1:38" x14ac:dyDescent="0.2">
      <c r="A5" s="229" t="s">
        <v>2</v>
      </c>
      <c r="B5" s="230"/>
      <c r="C5" s="250" t="str">
        <f>Otrzymane!J2</f>
        <v>listopad 2014</v>
      </c>
      <c r="D5" s="251"/>
      <c r="E5" s="251"/>
      <c r="F5" s="251"/>
      <c r="G5" s="252"/>
      <c r="H5" s="242"/>
      <c r="I5" s="243"/>
      <c r="J5" s="243"/>
      <c r="K5" s="244"/>
    </row>
    <row r="6" spans="1:38" x14ac:dyDescent="0.2">
      <c r="A6" s="248">
        <v>531598561</v>
      </c>
      <c r="B6" s="249"/>
      <c r="C6" s="253"/>
      <c r="D6" s="254"/>
      <c r="E6" s="254"/>
      <c r="F6" s="254"/>
      <c r="G6" s="255"/>
      <c r="H6" s="245"/>
      <c r="I6" s="246"/>
      <c r="J6" s="246"/>
      <c r="K6" s="247"/>
    </row>
    <row r="7" spans="1:38" ht="13.15" customHeight="1" x14ac:dyDescent="0.2">
      <c r="A7" s="1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38" ht="15.75" customHeight="1" x14ac:dyDescent="0.25">
      <c r="A8" s="256" t="str">
        <f>IF(Otrzymane!B57=1,"Dział 1. STRUKTURA I BILANS BEZROBOTNYCH - Miasto Opole (1661)",IF(Otrzymane!B57=2,"Dział 1. STRUKTURA I BILANS BEZROBOTNYCH - powiat opolski (1609)","Dział 1. STRUKTURA I BILANS BEZROBOTNYCH"))</f>
        <v>Dział 1. STRUKTURA I BILANS BEZROBOTNYCH - Miasto Opole (1661)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1:38" ht="5.25" customHeight="1" x14ac:dyDescent="0.2"/>
    <row r="10" spans="1:38" ht="15.75" x14ac:dyDescent="0.25">
      <c r="A10" s="256" t="s">
        <v>4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</row>
    <row r="11" spans="1:38" ht="6.75" customHeight="1" x14ac:dyDescent="0.2"/>
    <row r="12" spans="1:38" x14ac:dyDescent="0.2">
      <c r="A12" s="265" t="s">
        <v>5</v>
      </c>
      <c r="B12" s="266"/>
      <c r="C12" s="267"/>
      <c r="D12" s="265" t="s">
        <v>6</v>
      </c>
      <c r="E12" s="267"/>
      <c r="F12" s="265" t="s">
        <v>7</v>
      </c>
      <c r="G12" s="267"/>
      <c r="H12" s="259" t="s">
        <v>6</v>
      </c>
      <c r="I12" s="260"/>
      <c r="J12" s="260"/>
      <c r="K12" s="261"/>
    </row>
    <row r="13" spans="1:38" ht="25.5" customHeight="1" x14ac:dyDescent="0.2">
      <c r="A13" s="268"/>
      <c r="B13" s="269"/>
      <c r="C13" s="270"/>
      <c r="D13" s="271"/>
      <c r="E13" s="273"/>
      <c r="F13" s="271"/>
      <c r="G13" s="273"/>
      <c r="H13" s="259" t="s">
        <v>8</v>
      </c>
      <c r="I13" s="261"/>
      <c r="J13" s="259" t="s">
        <v>9</v>
      </c>
      <c r="K13" s="261"/>
    </row>
    <row r="14" spans="1:38" x14ac:dyDescent="0.2">
      <c r="A14" s="268"/>
      <c r="B14" s="269"/>
      <c r="C14" s="270"/>
      <c r="D14" s="259" t="s">
        <v>10</v>
      </c>
      <c r="E14" s="260"/>
      <c r="F14" s="260"/>
      <c r="G14" s="261"/>
      <c r="H14" s="259" t="s">
        <v>11</v>
      </c>
      <c r="I14" s="260"/>
      <c r="J14" s="260"/>
      <c r="K14" s="261"/>
    </row>
    <row r="15" spans="1:38" x14ac:dyDescent="0.2">
      <c r="A15" s="271"/>
      <c r="B15" s="272"/>
      <c r="C15" s="273"/>
      <c r="D15" s="3" t="s">
        <v>12</v>
      </c>
      <c r="E15" s="3" t="s">
        <v>13</v>
      </c>
      <c r="F15" s="3" t="s">
        <v>12</v>
      </c>
      <c r="G15" s="3" t="s">
        <v>13</v>
      </c>
      <c r="H15" s="3" t="s">
        <v>12</v>
      </c>
      <c r="I15" s="3" t="s">
        <v>13</v>
      </c>
      <c r="J15" s="3" t="s">
        <v>12</v>
      </c>
      <c r="K15" s="3" t="s">
        <v>13</v>
      </c>
      <c r="M15" s="278" t="s">
        <v>81</v>
      </c>
      <c r="N15" s="278"/>
      <c r="O15" s="278"/>
      <c r="P15" s="278"/>
      <c r="Q15" s="278" t="s">
        <v>81</v>
      </c>
      <c r="R15" s="278"/>
      <c r="S15" s="278"/>
      <c r="T15" s="278"/>
      <c r="V15" s="277" t="s">
        <v>105</v>
      </c>
      <c r="W15" s="277"/>
      <c r="X15" s="277"/>
      <c r="Y15" s="277"/>
      <c r="Z15" s="277"/>
      <c r="AA15" s="277"/>
      <c r="AB15" s="277"/>
      <c r="AC15" s="277"/>
      <c r="AE15" s="277" t="s">
        <v>104</v>
      </c>
      <c r="AF15" s="277"/>
      <c r="AG15" s="277"/>
      <c r="AH15" s="277"/>
      <c r="AI15" s="277"/>
      <c r="AJ15" s="277"/>
      <c r="AK15" s="277"/>
      <c r="AL15" s="277"/>
    </row>
    <row r="16" spans="1:38" ht="13.5" thickBot="1" x14ac:dyDescent="0.25">
      <c r="A16" s="262">
        <v>0</v>
      </c>
      <c r="B16" s="263"/>
      <c r="C16" s="264"/>
      <c r="D16" s="7">
        <v>1</v>
      </c>
      <c r="E16" s="7">
        <v>2</v>
      </c>
      <c r="F16" s="7">
        <v>3</v>
      </c>
      <c r="G16" s="7">
        <v>4</v>
      </c>
      <c r="H16" s="7">
        <v>5</v>
      </c>
      <c r="I16" s="7">
        <v>6</v>
      </c>
      <c r="J16" s="7">
        <v>7</v>
      </c>
      <c r="K16" s="7">
        <v>8</v>
      </c>
      <c r="M16" s="278" t="s">
        <v>82</v>
      </c>
      <c r="N16" s="278"/>
      <c r="O16" s="278"/>
      <c r="P16" s="278"/>
      <c r="Q16" s="283" t="s">
        <v>83</v>
      </c>
      <c r="R16" s="283"/>
      <c r="S16" s="283"/>
      <c r="T16" s="283"/>
    </row>
    <row r="17" spans="1:38" ht="26.45" customHeight="1" x14ac:dyDescent="0.2">
      <c r="A17" s="279" t="s">
        <v>14</v>
      </c>
      <c r="B17" s="280"/>
      <c r="C17" s="139" t="s">
        <v>65</v>
      </c>
      <c r="D17" s="140">
        <f>'MPIPS-01_s2'!F7</f>
        <v>555</v>
      </c>
      <c r="E17" s="141">
        <f>'MPIPS-01_s2'!G7</f>
        <v>260</v>
      </c>
      <c r="F17" s="141">
        <f>'MPIPS-01_s2'!F18</f>
        <v>334</v>
      </c>
      <c r="G17" s="141">
        <f>'MPIPS-01_s2'!G18</f>
        <v>173</v>
      </c>
      <c r="H17" s="141">
        <f>'MPIPS-01_s2'!F40</f>
        <v>4248</v>
      </c>
      <c r="I17" s="141">
        <f>'MPIPS-01_s2'!G40</f>
        <v>2103</v>
      </c>
      <c r="J17" s="141">
        <f>dane!M2</f>
        <v>577</v>
      </c>
      <c r="K17" s="142">
        <f>dane!N2</f>
        <v>277</v>
      </c>
      <c r="M17" s="56">
        <f>D17-E17</f>
        <v>295</v>
      </c>
      <c r="N17" s="56">
        <f>F17-G17</f>
        <v>161</v>
      </c>
      <c r="O17" s="56">
        <f>H17-I17</f>
        <v>2145</v>
      </c>
      <c r="P17" s="57">
        <f>J17-K17</f>
        <v>300</v>
      </c>
      <c r="Q17" s="36" t="str">
        <f>IF(D17-E17&gt;=0,"","Więcej kobiet niż ogółu")</f>
        <v/>
      </c>
      <c r="R17" s="36" t="str">
        <f>IF(F17-G17&gt;=0,"","Więcej kobiet niż ogółu")</f>
        <v/>
      </c>
      <c r="S17" s="36" t="str">
        <f>IF(H17-I17&gt;=0,"","Więcej kobiet niż ogółu")</f>
        <v/>
      </c>
      <c r="T17" s="36" t="str">
        <f>IF(J17-K17&gt;=0,"","Więcej kobiet niż ogółu")</f>
        <v/>
      </c>
      <c r="V17" s="35">
        <f t="shared" ref="V17:AC20" si="0">D17-AE17</f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 t="shared" si="0"/>
        <v>0</v>
      </c>
      <c r="AC17" s="35">
        <f t="shared" si="0"/>
        <v>0</v>
      </c>
      <c r="AE17" s="55">
        <f>dane!G2</f>
        <v>555</v>
      </c>
      <c r="AF17" s="55">
        <f>dane!H2</f>
        <v>260</v>
      </c>
      <c r="AG17" s="55">
        <f>dane!I2</f>
        <v>334</v>
      </c>
      <c r="AH17" s="55">
        <f>dane!J2</f>
        <v>173</v>
      </c>
      <c r="AI17" s="55">
        <f>dane!K2</f>
        <v>4248</v>
      </c>
      <c r="AJ17" s="55">
        <f>dane!L2</f>
        <v>2103</v>
      </c>
      <c r="AK17" s="55">
        <f>dane!M2</f>
        <v>577</v>
      </c>
      <c r="AL17" s="55">
        <f>dane!N2</f>
        <v>277</v>
      </c>
    </row>
    <row r="18" spans="1:38" ht="26.45" customHeight="1" x14ac:dyDescent="0.2">
      <c r="A18" s="281" t="s">
        <v>15</v>
      </c>
      <c r="B18" s="50" t="s">
        <v>16</v>
      </c>
      <c r="C18" s="139" t="s">
        <v>66</v>
      </c>
      <c r="D18" s="67">
        <f>dane!G3</f>
        <v>493</v>
      </c>
      <c r="E18" s="98">
        <f>dane!H3</f>
        <v>234</v>
      </c>
      <c r="F18" s="98">
        <f>dane!I3</f>
        <v>308</v>
      </c>
      <c r="G18" s="98">
        <f>dane!J3</f>
        <v>157</v>
      </c>
      <c r="H18" s="98">
        <f>dane!K3</f>
        <v>3807</v>
      </c>
      <c r="I18" s="98">
        <f>dane!L3</f>
        <v>1882</v>
      </c>
      <c r="J18" s="98">
        <f>J17</f>
        <v>577</v>
      </c>
      <c r="K18" s="99">
        <f>K17</f>
        <v>277</v>
      </c>
      <c r="M18" s="56">
        <f>D18-E18</f>
        <v>259</v>
      </c>
      <c r="N18" s="56">
        <f>F18-G18</f>
        <v>151</v>
      </c>
      <c r="O18" s="56">
        <f>H18-I18</f>
        <v>1925</v>
      </c>
      <c r="P18" s="57">
        <f>J18-K18</f>
        <v>300</v>
      </c>
      <c r="Q18" s="36" t="str">
        <f t="shared" ref="Q18:Q22" si="1">IF(D18-E18&gt;=0,"","Więcej kobiet niż ogółu")</f>
        <v/>
      </c>
      <c r="R18" s="36" t="str">
        <f t="shared" ref="R18:R22" si="2">IF(F18-G18&gt;=0,"","Więcej kobiet niż ogółu")</f>
        <v/>
      </c>
      <c r="S18" s="36" t="str">
        <f t="shared" ref="S18:S22" si="3">IF(H18-I18&gt;=0,"","Więcej kobiet niż ogółu")</f>
        <v/>
      </c>
      <c r="T18" s="36" t="str">
        <f t="shared" ref="T18:T22" si="4">IF(J18-K18&gt;=0,"","Więcej kobiet niż ogółu")</f>
        <v/>
      </c>
      <c r="V18" s="35">
        <f t="shared" si="0"/>
        <v>0</v>
      </c>
      <c r="W18" s="35">
        <f t="shared" si="0"/>
        <v>0</v>
      </c>
      <c r="X18" s="35">
        <f t="shared" si="0"/>
        <v>0</v>
      </c>
      <c r="Y18" s="35">
        <f t="shared" si="0"/>
        <v>0</v>
      </c>
      <c r="Z18" s="35">
        <f t="shared" si="0"/>
        <v>0</v>
      </c>
      <c r="AA18" s="35">
        <f t="shared" si="0"/>
        <v>0</v>
      </c>
      <c r="AB18" s="35">
        <f t="shared" si="0"/>
        <v>0</v>
      </c>
      <c r="AC18" s="35">
        <f t="shared" si="0"/>
        <v>0</v>
      </c>
      <c r="AE18" s="55">
        <f>dane!G3</f>
        <v>493</v>
      </c>
      <c r="AF18" s="55">
        <f>dane!H3</f>
        <v>234</v>
      </c>
      <c r="AG18" s="55">
        <f>dane!I3</f>
        <v>308</v>
      </c>
      <c r="AH18" s="55">
        <f>dane!J3</f>
        <v>157</v>
      </c>
      <c r="AI18" s="55">
        <f>dane!K3</f>
        <v>3807</v>
      </c>
      <c r="AJ18" s="55">
        <f>dane!L3</f>
        <v>1882</v>
      </c>
      <c r="AK18" s="55">
        <f>dane!M3</f>
        <v>577</v>
      </c>
      <c r="AL18" s="55">
        <f>dane!N3</f>
        <v>277</v>
      </c>
    </row>
    <row r="19" spans="1:38" ht="26.45" customHeight="1" x14ac:dyDescent="0.2">
      <c r="A19" s="282"/>
      <c r="B19" s="50" t="s">
        <v>17</v>
      </c>
      <c r="C19" s="139" t="s">
        <v>67</v>
      </c>
      <c r="D19" s="67">
        <f>dane!G4</f>
        <v>20</v>
      </c>
      <c r="E19" s="98">
        <f>dane!H4</f>
        <v>8</v>
      </c>
      <c r="F19" s="98">
        <f>dane!I4</f>
        <v>32</v>
      </c>
      <c r="G19" s="98">
        <f>dane!J4</f>
        <v>14</v>
      </c>
      <c r="H19" s="98">
        <f>dane!K4</f>
        <v>304</v>
      </c>
      <c r="I19" s="98">
        <f>dane!L4</f>
        <v>142</v>
      </c>
      <c r="J19" s="98">
        <f>dane!M4</f>
        <v>189</v>
      </c>
      <c r="K19" s="99">
        <f>dane!N4</f>
        <v>84</v>
      </c>
      <c r="M19" s="56">
        <f>D19-E19</f>
        <v>12</v>
      </c>
      <c r="N19" s="56">
        <f>F19-G19</f>
        <v>18</v>
      </c>
      <c r="O19" s="56">
        <f>H19-I19</f>
        <v>162</v>
      </c>
      <c r="P19" s="57">
        <f>J19-K19</f>
        <v>105</v>
      </c>
      <c r="Q19" s="36" t="str">
        <f t="shared" si="1"/>
        <v/>
      </c>
      <c r="R19" s="36" t="str">
        <f t="shared" si="2"/>
        <v/>
      </c>
      <c r="S19" s="36" t="str">
        <f t="shared" si="3"/>
        <v/>
      </c>
      <c r="T19" s="36" t="str">
        <f t="shared" si="4"/>
        <v/>
      </c>
      <c r="V19" s="35">
        <f t="shared" si="0"/>
        <v>0</v>
      </c>
      <c r="W19" s="35">
        <f t="shared" si="0"/>
        <v>0</v>
      </c>
      <c r="X19" s="35">
        <f t="shared" si="0"/>
        <v>0</v>
      </c>
      <c r="Y19" s="35">
        <f t="shared" si="0"/>
        <v>0</v>
      </c>
      <c r="Z19" s="35">
        <f t="shared" si="0"/>
        <v>0</v>
      </c>
      <c r="AA19" s="35">
        <f t="shared" si="0"/>
        <v>0</v>
      </c>
      <c r="AB19" s="35">
        <f t="shared" si="0"/>
        <v>0</v>
      </c>
      <c r="AC19" s="35">
        <f t="shared" si="0"/>
        <v>0</v>
      </c>
      <c r="AE19" s="55">
        <f>dane!G4</f>
        <v>20</v>
      </c>
      <c r="AF19" s="55">
        <f>dane!H4</f>
        <v>8</v>
      </c>
      <c r="AG19" s="55">
        <f>dane!I4</f>
        <v>32</v>
      </c>
      <c r="AH19" s="55">
        <f>dane!J4</f>
        <v>14</v>
      </c>
      <c r="AI19" s="55">
        <f>dane!K4</f>
        <v>304</v>
      </c>
      <c r="AJ19" s="55">
        <f>dane!L4</f>
        <v>142</v>
      </c>
      <c r="AK19" s="55">
        <f>dane!M4</f>
        <v>189</v>
      </c>
      <c r="AL19" s="55">
        <f>dane!N4</f>
        <v>84</v>
      </c>
    </row>
    <row r="20" spans="1:38" ht="26.45" customHeight="1" thickBot="1" x14ac:dyDescent="0.25">
      <c r="A20" s="282"/>
      <c r="B20" s="80" t="s">
        <v>125</v>
      </c>
      <c r="C20" s="139" t="s">
        <v>72</v>
      </c>
      <c r="D20" s="69">
        <f>dane!G5</f>
        <v>62</v>
      </c>
      <c r="E20" s="100">
        <f>dane!H5</f>
        <v>26</v>
      </c>
      <c r="F20" s="100">
        <f>dane!I5</f>
        <v>26</v>
      </c>
      <c r="G20" s="100">
        <f>dane!J5</f>
        <v>16</v>
      </c>
      <c r="H20" s="100">
        <f>dane!K5</f>
        <v>441</v>
      </c>
      <c r="I20" s="100">
        <f>dane!L5</f>
        <v>221</v>
      </c>
      <c r="J20" s="100">
        <v>0</v>
      </c>
      <c r="K20" s="101">
        <v>0</v>
      </c>
      <c r="M20" s="56">
        <f>D20-E20</f>
        <v>36</v>
      </c>
      <c r="N20" s="56">
        <f>F20-G20</f>
        <v>10</v>
      </c>
      <c r="O20" s="56">
        <f>H20-I20</f>
        <v>220</v>
      </c>
      <c r="P20" s="57">
        <f>J20-K20</f>
        <v>0</v>
      </c>
      <c r="Q20" s="36" t="str">
        <f t="shared" si="1"/>
        <v/>
      </c>
      <c r="R20" s="36" t="str">
        <f t="shared" si="2"/>
        <v/>
      </c>
      <c r="S20" s="36" t="str">
        <f t="shared" si="3"/>
        <v/>
      </c>
      <c r="T20" s="36" t="str">
        <f t="shared" si="4"/>
        <v/>
      </c>
      <c r="V20" s="35">
        <f t="shared" si="0"/>
        <v>0</v>
      </c>
      <c r="W20" s="35">
        <f t="shared" si="0"/>
        <v>0</v>
      </c>
      <c r="X20" s="35">
        <f t="shared" si="0"/>
        <v>0</v>
      </c>
      <c r="Y20" s="35">
        <f t="shared" si="0"/>
        <v>0</v>
      </c>
      <c r="Z20" s="35">
        <f t="shared" si="0"/>
        <v>0</v>
      </c>
      <c r="AA20" s="35">
        <f t="shared" si="0"/>
        <v>0</v>
      </c>
      <c r="AB20" s="35">
        <f t="shared" si="0"/>
        <v>0</v>
      </c>
      <c r="AC20" s="35">
        <f t="shared" si="0"/>
        <v>0</v>
      </c>
      <c r="AE20" s="55">
        <f>dane!G5</f>
        <v>62</v>
      </c>
      <c r="AF20" s="55">
        <f>dane!H5</f>
        <v>26</v>
      </c>
      <c r="AG20" s="55">
        <f>dane!I5</f>
        <v>26</v>
      </c>
      <c r="AH20" s="55">
        <f>dane!J5</f>
        <v>16</v>
      </c>
      <c r="AI20" s="55">
        <f>dane!K5</f>
        <v>441</v>
      </c>
      <c r="AJ20" s="55">
        <f>dane!L5</f>
        <v>221</v>
      </c>
      <c r="AK20" s="55">
        <f>dane!M5</f>
        <v>0</v>
      </c>
      <c r="AL20" s="55">
        <f>dane!N5</f>
        <v>0</v>
      </c>
    </row>
    <row r="21" spans="1:38" ht="26.45" customHeight="1" thickBot="1" x14ac:dyDescent="0.25">
      <c r="A21" s="284" t="s">
        <v>18</v>
      </c>
      <c r="B21" s="285"/>
      <c r="C21" s="285"/>
      <c r="D21" s="286"/>
      <c r="E21" s="286"/>
      <c r="F21" s="286"/>
      <c r="G21" s="286"/>
      <c r="H21" s="286"/>
      <c r="I21" s="286"/>
      <c r="J21" s="286"/>
      <c r="K21" s="286"/>
      <c r="M21" s="58"/>
      <c r="N21" s="58"/>
      <c r="O21" s="58"/>
      <c r="P21" s="58"/>
      <c r="AE21" s="40"/>
      <c r="AF21" s="40"/>
      <c r="AG21" s="40"/>
      <c r="AH21" s="40"/>
      <c r="AI21" s="40"/>
      <c r="AJ21" s="40"/>
      <c r="AK21" s="40"/>
      <c r="AL21" s="40"/>
    </row>
    <row r="22" spans="1:38" ht="26.45" customHeight="1" x14ac:dyDescent="0.2">
      <c r="A22" s="279" t="s">
        <v>19</v>
      </c>
      <c r="B22" s="280"/>
      <c r="C22" s="139" t="s">
        <v>73</v>
      </c>
      <c r="D22" s="136">
        <f>'MPIPS-01_s2'!H7</f>
        <v>0</v>
      </c>
      <c r="E22" s="104">
        <f>'MPIPS-01_s2'!I7</f>
        <v>0</v>
      </c>
      <c r="F22" s="104">
        <f>'MPIPS-01_s2'!H18</f>
        <v>0</v>
      </c>
      <c r="G22" s="104">
        <f>'MPIPS-01_s2'!I18</f>
        <v>0</v>
      </c>
      <c r="H22" s="104">
        <f>'MPIPS-01_s2'!H40</f>
        <v>0</v>
      </c>
      <c r="I22" s="104">
        <f>'MPIPS-01_s2'!I40</f>
        <v>0</v>
      </c>
      <c r="J22" s="104">
        <f>dane!M6</f>
        <v>0</v>
      </c>
      <c r="K22" s="105">
        <f>dane!N6</f>
        <v>0</v>
      </c>
      <c r="L22" s="27"/>
      <c r="M22" s="56">
        <f t="shared" ref="M22" si="5">D22-E22</f>
        <v>0</v>
      </c>
      <c r="N22" s="56">
        <f t="shared" ref="N22" si="6">F22-G22</f>
        <v>0</v>
      </c>
      <c r="O22" s="56">
        <f t="shared" ref="O22" si="7">H22-I22</f>
        <v>0</v>
      </c>
      <c r="P22" s="57">
        <f t="shared" ref="P22" si="8">J22-K22</f>
        <v>0</v>
      </c>
      <c r="Q22" s="36" t="str">
        <f t="shared" si="1"/>
        <v/>
      </c>
      <c r="R22" s="36" t="str">
        <f t="shared" si="2"/>
        <v/>
      </c>
      <c r="S22" s="36" t="str">
        <f t="shared" si="3"/>
        <v/>
      </c>
      <c r="T22" s="36" t="str">
        <f t="shared" si="4"/>
        <v/>
      </c>
      <c r="V22" s="35">
        <f>D22-AE22</f>
        <v>0</v>
      </c>
      <c r="W22" s="35">
        <f t="shared" ref="W22:AC22" si="9">E22-AF22</f>
        <v>0</v>
      </c>
      <c r="X22" s="35">
        <f t="shared" si="9"/>
        <v>0</v>
      </c>
      <c r="Y22" s="35">
        <f t="shared" si="9"/>
        <v>0</v>
      </c>
      <c r="Z22" s="35">
        <f t="shared" si="9"/>
        <v>0</v>
      </c>
      <c r="AA22" s="35">
        <f t="shared" si="9"/>
        <v>0</v>
      </c>
      <c r="AB22" s="35">
        <f t="shared" si="9"/>
        <v>0</v>
      </c>
      <c r="AC22" s="35">
        <f t="shared" si="9"/>
        <v>0</v>
      </c>
      <c r="AE22" s="55">
        <f>dane!G6</f>
        <v>0</v>
      </c>
      <c r="AF22" s="55">
        <f>dane!H6</f>
        <v>0</v>
      </c>
      <c r="AG22" s="55">
        <f>dane!I6</f>
        <v>0</v>
      </c>
      <c r="AH22" s="55">
        <f>dane!J6</f>
        <v>0</v>
      </c>
      <c r="AI22" s="55">
        <f>dane!K6</f>
        <v>0</v>
      </c>
      <c r="AJ22" s="55">
        <f>dane!L6</f>
        <v>0</v>
      </c>
      <c r="AK22" s="55">
        <f>dane!M6</f>
        <v>0</v>
      </c>
      <c r="AL22" s="55">
        <f>dane!N6</f>
        <v>0</v>
      </c>
    </row>
    <row r="23" spans="1:38" ht="26.45" customHeight="1" x14ac:dyDescent="0.2">
      <c r="A23" s="279" t="s">
        <v>126</v>
      </c>
      <c r="B23" s="280"/>
      <c r="C23" s="139" t="s">
        <v>69</v>
      </c>
      <c r="D23" s="67">
        <f>dane!G7</f>
        <v>0</v>
      </c>
      <c r="E23" s="98">
        <f>dane!H7</f>
        <v>0</v>
      </c>
      <c r="F23" s="98">
        <f>dane!I7</f>
        <v>0</v>
      </c>
      <c r="G23" s="98">
        <f>dane!J7</f>
        <v>0</v>
      </c>
      <c r="H23" s="98">
        <f>dane!K7</f>
        <v>0</v>
      </c>
      <c r="I23" s="98">
        <f>dane!L7</f>
        <v>0</v>
      </c>
      <c r="J23" s="98">
        <f>dane!M7</f>
        <v>0</v>
      </c>
      <c r="K23" s="99">
        <f>dane!N7</f>
        <v>0</v>
      </c>
      <c r="M23" s="56">
        <f t="shared" ref="M23:M38" si="10">D23-E23</f>
        <v>0</v>
      </c>
      <c r="N23" s="56">
        <f t="shared" ref="N23:N38" si="11">F23-G23</f>
        <v>0</v>
      </c>
      <c r="O23" s="56">
        <f t="shared" ref="O23:O38" si="12">H23-I23</f>
        <v>0</v>
      </c>
      <c r="P23" s="57">
        <f t="shared" ref="P23:P38" si="13">J23-K23</f>
        <v>0</v>
      </c>
      <c r="Q23" s="36" t="str">
        <f t="shared" ref="Q23:Q38" si="14">IF(D23-E23&gt;=0,"","Więcej kobiet niż ogółu")</f>
        <v/>
      </c>
      <c r="R23" s="36" t="str">
        <f t="shared" ref="R23:R38" si="15">IF(F23-G23&gt;=0,"","Więcej kobiet niż ogółu")</f>
        <v/>
      </c>
      <c r="S23" s="36" t="str">
        <f t="shared" ref="S23:S38" si="16">IF(H23-I23&gt;=0,"","Więcej kobiet niż ogółu")</f>
        <v/>
      </c>
      <c r="T23" s="36" t="str">
        <f t="shared" ref="T23:T38" si="17">IF(J23-K23&gt;=0,"","Więcej kobiet niż ogółu")</f>
        <v/>
      </c>
      <c r="V23" s="35">
        <f t="shared" ref="V23:V38" si="18">D23-AE23</f>
        <v>0</v>
      </c>
      <c r="W23" s="35">
        <f t="shared" ref="W23:W38" si="19">E23-AF23</f>
        <v>0</v>
      </c>
      <c r="X23" s="35">
        <f t="shared" ref="X23:X38" si="20">F23-AG23</f>
        <v>0</v>
      </c>
      <c r="Y23" s="35">
        <f t="shared" ref="Y23:Y38" si="21">G23-AH23</f>
        <v>0</v>
      </c>
      <c r="Z23" s="35">
        <f t="shared" ref="Z23:Z38" si="22">H23-AI23</f>
        <v>0</v>
      </c>
      <c r="AA23" s="35">
        <f t="shared" ref="AA23:AA38" si="23">I23-AJ23</f>
        <v>0</v>
      </c>
      <c r="AB23" s="35">
        <f t="shared" ref="AB23:AB38" si="24">J23-AK23</f>
        <v>0</v>
      </c>
      <c r="AC23" s="35">
        <f t="shared" ref="AC23:AC38" si="25">K23-AL23</f>
        <v>0</v>
      </c>
      <c r="AE23" s="55">
        <f>dane!G7</f>
        <v>0</v>
      </c>
      <c r="AF23" s="55">
        <f>dane!H7</f>
        <v>0</v>
      </c>
      <c r="AG23" s="55">
        <f>dane!I7</f>
        <v>0</v>
      </c>
      <c r="AH23" s="55">
        <f>dane!J7</f>
        <v>0</v>
      </c>
      <c r="AI23" s="55">
        <f>dane!K7</f>
        <v>0</v>
      </c>
      <c r="AJ23" s="55">
        <f>dane!L7</f>
        <v>0</v>
      </c>
      <c r="AK23" s="55">
        <f>dane!M7</f>
        <v>0</v>
      </c>
      <c r="AL23" s="55">
        <f>dane!N7</f>
        <v>0</v>
      </c>
    </row>
    <row r="24" spans="1:38" ht="26.45" customHeight="1" x14ac:dyDescent="0.2">
      <c r="A24" s="279" t="s">
        <v>204</v>
      </c>
      <c r="B24" s="280"/>
      <c r="C24" s="139" t="s">
        <v>70</v>
      </c>
      <c r="D24" s="67">
        <f>dane!G8</f>
        <v>39</v>
      </c>
      <c r="E24" s="98">
        <f>dane!H8</f>
        <v>22</v>
      </c>
      <c r="F24" s="98">
        <f>dane!I8</f>
        <v>19</v>
      </c>
      <c r="G24" s="98">
        <f>dane!J8</f>
        <v>10</v>
      </c>
      <c r="H24" s="98">
        <f>dane!K8</f>
        <v>149</v>
      </c>
      <c r="I24" s="98">
        <f>dane!L8</f>
        <v>75</v>
      </c>
      <c r="J24" s="98">
        <f>dane!M8</f>
        <v>5</v>
      </c>
      <c r="K24" s="99">
        <f>dane!N8</f>
        <v>4</v>
      </c>
      <c r="M24" s="56">
        <f t="shared" si="10"/>
        <v>17</v>
      </c>
      <c r="N24" s="56">
        <f t="shared" si="11"/>
        <v>9</v>
      </c>
      <c r="O24" s="56">
        <f t="shared" si="12"/>
        <v>74</v>
      </c>
      <c r="P24" s="57">
        <f t="shared" si="13"/>
        <v>1</v>
      </c>
      <c r="Q24" s="36" t="str">
        <f t="shared" si="14"/>
        <v/>
      </c>
      <c r="R24" s="36" t="str">
        <f t="shared" si="15"/>
        <v/>
      </c>
      <c r="S24" s="36" t="str">
        <f t="shared" si="16"/>
        <v/>
      </c>
      <c r="T24" s="36" t="str">
        <f t="shared" si="17"/>
        <v/>
      </c>
      <c r="V24" s="35">
        <f t="shared" si="18"/>
        <v>0</v>
      </c>
      <c r="W24" s="35">
        <f t="shared" si="19"/>
        <v>0</v>
      </c>
      <c r="X24" s="35">
        <f t="shared" si="20"/>
        <v>0</v>
      </c>
      <c r="Y24" s="35">
        <f t="shared" si="21"/>
        <v>0</v>
      </c>
      <c r="Z24" s="35">
        <f t="shared" si="22"/>
        <v>0</v>
      </c>
      <c r="AA24" s="35">
        <f t="shared" si="23"/>
        <v>0</v>
      </c>
      <c r="AB24" s="35">
        <f t="shared" si="24"/>
        <v>0</v>
      </c>
      <c r="AC24" s="35">
        <f t="shared" si="25"/>
        <v>0</v>
      </c>
      <c r="AE24" s="55">
        <f>dane!G8</f>
        <v>39</v>
      </c>
      <c r="AF24" s="55">
        <f>dane!H8</f>
        <v>22</v>
      </c>
      <c r="AG24" s="55">
        <f>dane!I8</f>
        <v>19</v>
      </c>
      <c r="AH24" s="55">
        <f>dane!J8</f>
        <v>10</v>
      </c>
      <c r="AI24" s="55">
        <f>dane!K8</f>
        <v>149</v>
      </c>
      <c r="AJ24" s="55">
        <f>dane!L8</f>
        <v>75</v>
      </c>
      <c r="AK24" s="55">
        <f>dane!M8</f>
        <v>5</v>
      </c>
      <c r="AL24" s="55">
        <f>dane!N8</f>
        <v>4</v>
      </c>
    </row>
    <row r="25" spans="1:38" s="165" customFormat="1" ht="26.45" customHeight="1" x14ac:dyDescent="0.2">
      <c r="A25" s="175"/>
      <c r="B25" s="176" t="s">
        <v>233</v>
      </c>
      <c r="C25" s="139" t="s">
        <v>71</v>
      </c>
      <c r="D25" s="67">
        <f>dane!G9</f>
        <v>26</v>
      </c>
      <c r="E25" s="98">
        <f>dane!H9</f>
        <v>17</v>
      </c>
      <c r="F25" s="98">
        <f>dane!I9</f>
        <v>13</v>
      </c>
      <c r="G25" s="98">
        <f>dane!J9</f>
        <v>8</v>
      </c>
      <c r="H25" s="98">
        <f>dane!K9</f>
        <v>65</v>
      </c>
      <c r="I25" s="98">
        <f>dane!L9</f>
        <v>33</v>
      </c>
      <c r="J25" s="98">
        <f>dane!M9</f>
        <v>1</v>
      </c>
      <c r="K25" s="99">
        <f>dane!N9</f>
        <v>1</v>
      </c>
      <c r="M25" s="56">
        <f t="shared" si="10"/>
        <v>9</v>
      </c>
      <c r="N25" s="56">
        <f t="shared" si="11"/>
        <v>5</v>
      </c>
      <c r="O25" s="56">
        <f t="shared" si="12"/>
        <v>32</v>
      </c>
      <c r="P25" s="57">
        <f t="shared" si="13"/>
        <v>0</v>
      </c>
      <c r="Q25" s="36" t="str">
        <f t="shared" si="14"/>
        <v/>
      </c>
      <c r="R25" s="36" t="str">
        <f t="shared" si="15"/>
        <v/>
      </c>
      <c r="S25" s="36" t="str">
        <f t="shared" si="16"/>
        <v/>
      </c>
      <c r="T25" s="36" t="str">
        <f t="shared" si="17"/>
        <v/>
      </c>
      <c r="V25" s="35">
        <f t="shared" si="18"/>
        <v>0</v>
      </c>
      <c r="W25" s="35">
        <f t="shared" si="19"/>
        <v>0</v>
      </c>
      <c r="X25" s="35">
        <f t="shared" si="20"/>
        <v>0</v>
      </c>
      <c r="Y25" s="35">
        <f t="shared" si="21"/>
        <v>0</v>
      </c>
      <c r="Z25" s="35">
        <f t="shared" si="22"/>
        <v>0</v>
      </c>
      <c r="AA25" s="35">
        <f t="shared" si="23"/>
        <v>0</v>
      </c>
      <c r="AB25" s="35">
        <f t="shared" si="24"/>
        <v>0</v>
      </c>
      <c r="AC25" s="35">
        <f t="shared" si="25"/>
        <v>0</v>
      </c>
      <c r="AE25" s="55">
        <f>dane!G9</f>
        <v>26</v>
      </c>
      <c r="AF25" s="55">
        <f>dane!H9</f>
        <v>17</v>
      </c>
      <c r="AG25" s="55">
        <f>dane!I9</f>
        <v>13</v>
      </c>
      <c r="AH25" s="55">
        <f>dane!J9</f>
        <v>8</v>
      </c>
      <c r="AI25" s="55">
        <f>dane!K9</f>
        <v>65</v>
      </c>
      <c r="AJ25" s="55">
        <f>dane!L9</f>
        <v>33</v>
      </c>
      <c r="AK25" s="55">
        <f>dane!M9</f>
        <v>1</v>
      </c>
      <c r="AL25" s="55">
        <f>dane!N9</f>
        <v>1</v>
      </c>
    </row>
    <row r="26" spans="1:38" ht="26.45" customHeight="1" x14ac:dyDescent="0.2">
      <c r="A26" s="274" t="s">
        <v>20</v>
      </c>
      <c r="B26" s="275"/>
      <c r="C26" s="139" t="s">
        <v>68</v>
      </c>
      <c r="D26" s="67">
        <f>'MPIPS-01_s5'!F37+'MPIPS-01_s5'!F39</f>
        <v>0</v>
      </c>
      <c r="E26" s="98">
        <f>'MPIPS-01_s5'!G37+'MPIPS-01_s5'!G39</f>
        <v>0</v>
      </c>
      <c r="F26" s="98">
        <f>dane!I10</f>
        <v>1</v>
      </c>
      <c r="G26" s="98">
        <f>dane!J10</f>
        <v>1</v>
      </c>
      <c r="H26" s="98">
        <f>'MPIPS-01_s5'!H37+'MPIPS-01_s5'!H39</f>
        <v>8</v>
      </c>
      <c r="I26" s="98">
        <f>'MPIPS-01_s5'!I37+'MPIPS-01_s5'!I39</f>
        <v>3</v>
      </c>
      <c r="J26" s="98">
        <f>'MPIPS-01_s5'!H37</f>
        <v>0</v>
      </c>
      <c r="K26" s="99">
        <f>'MPIPS-01_s5'!I37</f>
        <v>0</v>
      </c>
      <c r="M26" s="56">
        <f t="shared" si="10"/>
        <v>0</v>
      </c>
      <c r="N26" s="56">
        <f t="shared" si="11"/>
        <v>0</v>
      </c>
      <c r="O26" s="56">
        <f t="shared" si="12"/>
        <v>5</v>
      </c>
      <c r="P26" s="57">
        <f t="shared" si="13"/>
        <v>0</v>
      </c>
      <c r="Q26" s="36" t="str">
        <f t="shared" si="14"/>
        <v/>
      </c>
      <c r="R26" s="36" t="str">
        <f t="shared" si="15"/>
        <v/>
      </c>
      <c r="S26" s="36" t="str">
        <f t="shared" si="16"/>
        <v/>
      </c>
      <c r="T26" s="36" t="str">
        <f t="shared" si="17"/>
        <v/>
      </c>
      <c r="V26" s="35">
        <f t="shared" si="18"/>
        <v>0</v>
      </c>
      <c r="W26" s="35">
        <f t="shared" si="19"/>
        <v>0</v>
      </c>
      <c r="X26" s="35">
        <f t="shared" si="20"/>
        <v>0</v>
      </c>
      <c r="Y26" s="35">
        <f t="shared" si="21"/>
        <v>0</v>
      </c>
      <c r="Z26" s="35">
        <f t="shared" si="22"/>
        <v>0</v>
      </c>
      <c r="AA26" s="35">
        <f t="shared" si="23"/>
        <v>0</v>
      </c>
      <c r="AB26" s="35">
        <f t="shared" si="24"/>
        <v>0</v>
      </c>
      <c r="AC26" s="35">
        <f t="shared" si="25"/>
        <v>0</v>
      </c>
      <c r="AE26" s="55">
        <f>dane!G10</f>
        <v>0</v>
      </c>
      <c r="AF26" s="55">
        <f>dane!H10</f>
        <v>0</v>
      </c>
      <c r="AG26" s="55">
        <f>dane!I10</f>
        <v>1</v>
      </c>
      <c r="AH26" s="55">
        <f>dane!J10</f>
        <v>1</v>
      </c>
      <c r="AI26" s="55">
        <f>dane!K10</f>
        <v>8</v>
      </c>
      <c r="AJ26" s="55">
        <f>dane!L10</f>
        <v>3</v>
      </c>
      <c r="AK26" s="55">
        <f>dane!M10</f>
        <v>0</v>
      </c>
      <c r="AL26" s="55">
        <f>dane!N10</f>
        <v>0</v>
      </c>
    </row>
    <row r="27" spans="1:38" s="84" customFormat="1" ht="26.45" customHeight="1" x14ac:dyDescent="0.2">
      <c r="A27" s="274" t="s">
        <v>234</v>
      </c>
      <c r="B27" s="275"/>
      <c r="C27" s="139" t="s">
        <v>88</v>
      </c>
      <c r="D27" s="143">
        <f>dane!G11</f>
        <v>532</v>
      </c>
      <c r="E27" s="107">
        <f>dane!H11</f>
        <v>247</v>
      </c>
      <c r="F27" s="107">
        <f>dane!I11</f>
        <v>250</v>
      </c>
      <c r="G27" s="107">
        <f>dane!J11</f>
        <v>133</v>
      </c>
      <c r="H27" s="107">
        <f>dane!K11</f>
        <v>3639</v>
      </c>
      <c r="I27" s="107">
        <f>dane!L11</f>
        <v>1830</v>
      </c>
      <c r="J27" s="107">
        <f>dane!M11</f>
        <v>428</v>
      </c>
      <c r="K27" s="144">
        <f>dane!N11</f>
        <v>205</v>
      </c>
      <c r="M27" s="56">
        <f t="shared" si="10"/>
        <v>285</v>
      </c>
      <c r="N27" s="56">
        <f t="shared" si="11"/>
        <v>117</v>
      </c>
      <c r="O27" s="56">
        <f t="shared" si="12"/>
        <v>1809</v>
      </c>
      <c r="P27" s="57">
        <f t="shared" si="13"/>
        <v>223</v>
      </c>
      <c r="Q27" s="36" t="str">
        <f t="shared" si="14"/>
        <v/>
      </c>
      <c r="R27" s="36" t="str">
        <f t="shared" si="15"/>
        <v/>
      </c>
      <c r="S27" s="36" t="str">
        <f t="shared" si="16"/>
        <v/>
      </c>
      <c r="T27" s="36" t="str">
        <f t="shared" si="17"/>
        <v/>
      </c>
      <c r="V27" s="35">
        <f t="shared" si="18"/>
        <v>0</v>
      </c>
      <c r="W27" s="35">
        <f t="shared" si="19"/>
        <v>0</v>
      </c>
      <c r="X27" s="35">
        <f t="shared" si="20"/>
        <v>0</v>
      </c>
      <c r="Y27" s="35">
        <f t="shared" si="21"/>
        <v>0</v>
      </c>
      <c r="Z27" s="35">
        <f t="shared" si="22"/>
        <v>0</v>
      </c>
      <c r="AA27" s="35">
        <f t="shared" si="23"/>
        <v>0</v>
      </c>
      <c r="AB27" s="35">
        <f t="shared" si="24"/>
        <v>0</v>
      </c>
      <c r="AC27" s="35">
        <f t="shared" si="25"/>
        <v>0</v>
      </c>
      <c r="AE27" s="55">
        <f>dane!G11</f>
        <v>532</v>
      </c>
      <c r="AF27" s="55">
        <f>dane!H11</f>
        <v>247</v>
      </c>
      <c r="AG27" s="55">
        <f>dane!I11</f>
        <v>250</v>
      </c>
      <c r="AH27" s="55">
        <f>dane!J11</f>
        <v>133</v>
      </c>
      <c r="AI27" s="55">
        <f>dane!K11</f>
        <v>3639</v>
      </c>
      <c r="AJ27" s="55">
        <f>dane!L11</f>
        <v>1830</v>
      </c>
      <c r="AK27" s="55">
        <f>dane!M11</f>
        <v>428</v>
      </c>
      <c r="AL27" s="55">
        <f>dane!N11</f>
        <v>205</v>
      </c>
    </row>
    <row r="28" spans="1:38" ht="26.45" customHeight="1" x14ac:dyDescent="0.2">
      <c r="A28" s="276" t="s">
        <v>185</v>
      </c>
      <c r="B28" s="78" t="s">
        <v>186</v>
      </c>
      <c r="C28" s="139" t="s">
        <v>89</v>
      </c>
      <c r="D28" s="67">
        <f>'MPIPS-01_s3'!F8</f>
        <v>109</v>
      </c>
      <c r="E28" s="98">
        <f>'MPIPS-01_s3'!G8</f>
        <v>52</v>
      </c>
      <c r="F28" s="98">
        <f>'MPIPS-01_s3'!F19</f>
        <v>52</v>
      </c>
      <c r="G28" s="98">
        <f>'MPIPS-01_s3'!G19</f>
        <v>31</v>
      </c>
      <c r="H28" s="98">
        <f>'MPIPS-01_s3'!F42</f>
        <v>413</v>
      </c>
      <c r="I28" s="98">
        <f>'MPIPS-01_s3'!G42</f>
        <v>211</v>
      </c>
      <c r="J28" s="98">
        <f>dane!M12</f>
        <v>15</v>
      </c>
      <c r="K28" s="99">
        <f>dane!N12</f>
        <v>9</v>
      </c>
      <c r="M28" s="56">
        <f t="shared" si="10"/>
        <v>57</v>
      </c>
      <c r="N28" s="56">
        <f t="shared" si="11"/>
        <v>21</v>
      </c>
      <c r="O28" s="56">
        <f t="shared" si="12"/>
        <v>202</v>
      </c>
      <c r="P28" s="57">
        <f t="shared" si="13"/>
        <v>6</v>
      </c>
      <c r="Q28" s="36" t="str">
        <f t="shared" si="14"/>
        <v/>
      </c>
      <c r="R28" s="36" t="str">
        <f t="shared" si="15"/>
        <v/>
      </c>
      <c r="S28" s="36" t="str">
        <f t="shared" si="16"/>
        <v/>
      </c>
      <c r="T28" s="36" t="str">
        <f t="shared" si="17"/>
        <v/>
      </c>
      <c r="V28" s="35">
        <f t="shared" si="18"/>
        <v>0</v>
      </c>
      <c r="W28" s="35">
        <f t="shared" si="19"/>
        <v>0</v>
      </c>
      <c r="X28" s="35">
        <f t="shared" si="20"/>
        <v>0</v>
      </c>
      <c r="Y28" s="35">
        <f t="shared" si="21"/>
        <v>0</v>
      </c>
      <c r="Z28" s="35">
        <f t="shared" si="22"/>
        <v>0</v>
      </c>
      <c r="AA28" s="35">
        <f t="shared" si="23"/>
        <v>0</v>
      </c>
      <c r="AB28" s="35">
        <f t="shared" si="24"/>
        <v>0</v>
      </c>
      <c r="AC28" s="35">
        <f t="shared" si="25"/>
        <v>0</v>
      </c>
      <c r="AE28" s="55">
        <f>dane!G12</f>
        <v>109</v>
      </c>
      <c r="AF28" s="55">
        <f>dane!H12</f>
        <v>52</v>
      </c>
      <c r="AG28" s="55">
        <f>dane!I12</f>
        <v>52</v>
      </c>
      <c r="AH28" s="55">
        <f>dane!J12</f>
        <v>31</v>
      </c>
      <c r="AI28" s="55">
        <f>dane!K12</f>
        <v>413</v>
      </c>
      <c r="AJ28" s="55">
        <f>dane!L12</f>
        <v>211</v>
      </c>
      <c r="AK28" s="55">
        <f>dane!M12</f>
        <v>15</v>
      </c>
      <c r="AL28" s="55">
        <f>dane!N12</f>
        <v>9</v>
      </c>
    </row>
    <row r="29" spans="1:38" ht="26.45" customHeight="1" x14ac:dyDescent="0.2">
      <c r="A29" s="276"/>
      <c r="B29" s="78" t="s">
        <v>187</v>
      </c>
      <c r="C29" s="139" t="s">
        <v>90</v>
      </c>
      <c r="D29" s="67">
        <f>'MPIPS-01_s3'!J8</f>
        <v>190</v>
      </c>
      <c r="E29" s="98">
        <f>'MPIPS-01_s3'!K8</f>
        <v>92</v>
      </c>
      <c r="F29" s="98">
        <f>'MPIPS-01_s3'!J19</f>
        <v>90</v>
      </c>
      <c r="G29" s="98">
        <f>'MPIPS-01_s3'!K19</f>
        <v>53</v>
      </c>
      <c r="H29" s="98">
        <f>'MPIPS-01_s3'!J42</f>
        <v>2272</v>
      </c>
      <c r="I29" s="98">
        <f>'MPIPS-01_s3'!K42</f>
        <v>1200</v>
      </c>
      <c r="J29" s="98">
        <f>dane!M13</f>
        <v>1</v>
      </c>
      <c r="K29" s="99">
        <f>dane!N13</f>
        <v>0</v>
      </c>
      <c r="M29" s="56">
        <f t="shared" si="10"/>
        <v>98</v>
      </c>
      <c r="N29" s="56">
        <f t="shared" si="11"/>
        <v>37</v>
      </c>
      <c r="O29" s="56">
        <f t="shared" si="12"/>
        <v>1072</v>
      </c>
      <c r="P29" s="57">
        <f t="shared" si="13"/>
        <v>1</v>
      </c>
      <c r="Q29" s="36" t="str">
        <f t="shared" si="14"/>
        <v/>
      </c>
      <c r="R29" s="36" t="str">
        <f t="shared" si="15"/>
        <v/>
      </c>
      <c r="S29" s="36" t="str">
        <f t="shared" si="16"/>
        <v/>
      </c>
      <c r="T29" s="36" t="str">
        <f t="shared" si="17"/>
        <v/>
      </c>
      <c r="V29" s="35">
        <f t="shared" si="18"/>
        <v>0</v>
      </c>
      <c r="W29" s="35">
        <f t="shared" si="19"/>
        <v>0</v>
      </c>
      <c r="X29" s="35">
        <f t="shared" si="20"/>
        <v>0</v>
      </c>
      <c r="Y29" s="35">
        <f t="shared" si="21"/>
        <v>0</v>
      </c>
      <c r="Z29" s="35">
        <f t="shared" si="22"/>
        <v>0</v>
      </c>
      <c r="AA29" s="35">
        <f t="shared" si="23"/>
        <v>0</v>
      </c>
      <c r="AB29" s="35">
        <f t="shared" si="24"/>
        <v>0</v>
      </c>
      <c r="AC29" s="35">
        <f t="shared" si="25"/>
        <v>0</v>
      </c>
      <c r="AE29" s="55">
        <f>dane!G13</f>
        <v>190</v>
      </c>
      <c r="AF29" s="55">
        <f>dane!H13</f>
        <v>92</v>
      </c>
      <c r="AG29" s="55">
        <f>dane!I13</f>
        <v>90</v>
      </c>
      <c r="AH29" s="55">
        <f>dane!J13</f>
        <v>53</v>
      </c>
      <c r="AI29" s="55">
        <f>dane!K13</f>
        <v>2272</v>
      </c>
      <c r="AJ29" s="55">
        <f>dane!L13</f>
        <v>1200</v>
      </c>
      <c r="AK29" s="55">
        <f>dane!M13</f>
        <v>1</v>
      </c>
      <c r="AL29" s="55">
        <f>dane!N13</f>
        <v>0</v>
      </c>
    </row>
    <row r="30" spans="1:38" ht="26.45" customHeight="1" x14ac:dyDescent="0.2">
      <c r="A30" s="276"/>
      <c r="B30" s="78" t="s">
        <v>188</v>
      </c>
      <c r="C30" s="139" t="s">
        <v>108</v>
      </c>
      <c r="D30" s="161" t="s">
        <v>47</v>
      </c>
      <c r="E30" s="98">
        <f>dane!H14</f>
        <v>26</v>
      </c>
      <c r="F30" s="162" t="s">
        <v>47</v>
      </c>
      <c r="G30" s="98">
        <f>dane!J14</f>
        <v>11</v>
      </c>
      <c r="H30" s="162" t="s">
        <v>47</v>
      </c>
      <c r="I30" s="98">
        <f>dane!L14</f>
        <v>378</v>
      </c>
      <c r="J30" s="162" t="s">
        <v>47</v>
      </c>
      <c r="K30" s="99">
        <f>dane!N14</f>
        <v>14</v>
      </c>
      <c r="M30" s="56"/>
      <c r="N30" s="56"/>
      <c r="O30" s="56"/>
      <c r="P30" s="57"/>
      <c r="Q30" s="36"/>
      <c r="R30" s="36"/>
      <c r="S30" s="36"/>
      <c r="T30" s="36"/>
      <c r="V30" s="35"/>
      <c r="W30" s="35">
        <f t="shared" si="19"/>
        <v>0</v>
      </c>
      <c r="X30" s="35"/>
      <c r="Y30" s="35">
        <f t="shared" si="21"/>
        <v>0</v>
      </c>
      <c r="Z30" s="35"/>
      <c r="AA30" s="35">
        <f t="shared" si="23"/>
        <v>0</v>
      </c>
      <c r="AB30" s="35"/>
      <c r="AC30" s="35">
        <f t="shared" si="25"/>
        <v>0</v>
      </c>
      <c r="AE30" s="55">
        <f>dane!G14</f>
        <v>0</v>
      </c>
      <c r="AF30" s="55">
        <f>dane!H14</f>
        <v>26</v>
      </c>
      <c r="AG30" s="55">
        <f>dane!I14</f>
        <v>0</v>
      </c>
      <c r="AH30" s="55">
        <f>dane!J14</f>
        <v>11</v>
      </c>
      <c r="AI30" s="55">
        <f>dane!K14</f>
        <v>0</v>
      </c>
      <c r="AJ30" s="55">
        <f>dane!L14</f>
        <v>378</v>
      </c>
      <c r="AK30" s="55">
        <f>dane!M14</f>
        <v>0</v>
      </c>
      <c r="AL30" s="55">
        <f>dane!N14</f>
        <v>14</v>
      </c>
    </row>
    <row r="31" spans="1:38" ht="26.45" customHeight="1" x14ac:dyDescent="0.2">
      <c r="A31" s="276"/>
      <c r="B31" s="78" t="s">
        <v>189</v>
      </c>
      <c r="C31" s="139" t="s">
        <v>109</v>
      </c>
      <c r="D31" s="67">
        <f>'MPIPS-01_s3'!H8</f>
        <v>129</v>
      </c>
      <c r="E31" s="98">
        <f>'MPIPS-01_s3'!I8</f>
        <v>50</v>
      </c>
      <c r="F31" s="98">
        <f>'MPIPS-01_s3'!H19</f>
        <v>64</v>
      </c>
      <c r="G31" s="98">
        <f>'MPIPS-01_s3'!I19</f>
        <v>28</v>
      </c>
      <c r="H31" s="98">
        <f>'MPIPS-01_s3'!H42</f>
        <v>1404</v>
      </c>
      <c r="I31" s="98">
        <f>'MPIPS-01_s3'!I42</f>
        <v>546</v>
      </c>
      <c r="J31" s="98">
        <f>dane!M15</f>
        <v>275</v>
      </c>
      <c r="K31" s="99">
        <f>dane!N15</f>
        <v>108</v>
      </c>
      <c r="M31" s="56">
        <f t="shared" si="10"/>
        <v>79</v>
      </c>
      <c r="N31" s="56">
        <f t="shared" si="11"/>
        <v>36</v>
      </c>
      <c r="O31" s="56">
        <f t="shared" si="12"/>
        <v>858</v>
      </c>
      <c r="P31" s="57">
        <f t="shared" si="13"/>
        <v>167</v>
      </c>
      <c r="Q31" s="36" t="str">
        <f t="shared" si="14"/>
        <v/>
      </c>
      <c r="R31" s="36" t="str">
        <f t="shared" si="15"/>
        <v/>
      </c>
      <c r="S31" s="36" t="str">
        <f t="shared" si="16"/>
        <v/>
      </c>
      <c r="T31" s="36" t="str">
        <f t="shared" si="17"/>
        <v/>
      </c>
      <c r="V31" s="35">
        <f t="shared" si="18"/>
        <v>1</v>
      </c>
      <c r="W31" s="35">
        <f t="shared" si="19"/>
        <v>0</v>
      </c>
      <c r="X31" s="35">
        <f t="shared" si="20"/>
        <v>0</v>
      </c>
      <c r="Y31" s="35">
        <f t="shared" si="21"/>
        <v>0</v>
      </c>
      <c r="Z31" s="35">
        <f t="shared" si="22"/>
        <v>0</v>
      </c>
      <c r="AA31" s="35">
        <f t="shared" si="23"/>
        <v>0</v>
      </c>
      <c r="AB31" s="35">
        <f t="shared" si="24"/>
        <v>0</v>
      </c>
      <c r="AC31" s="35">
        <f t="shared" si="25"/>
        <v>0</v>
      </c>
      <c r="AE31" s="55">
        <f>dane!G15</f>
        <v>128</v>
      </c>
      <c r="AF31" s="55">
        <f>dane!H15</f>
        <v>50</v>
      </c>
      <c r="AG31" s="55">
        <f>dane!I15</f>
        <v>64</v>
      </c>
      <c r="AH31" s="55">
        <f>dane!J15</f>
        <v>28</v>
      </c>
      <c r="AI31" s="55">
        <f>dane!K15</f>
        <v>1404</v>
      </c>
      <c r="AJ31" s="55">
        <f>dane!L15</f>
        <v>546</v>
      </c>
      <c r="AK31" s="55">
        <f>dane!M15</f>
        <v>275</v>
      </c>
      <c r="AL31" s="55">
        <f>dane!N15</f>
        <v>108</v>
      </c>
    </row>
    <row r="32" spans="1:38" ht="26.25" customHeight="1" x14ac:dyDescent="0.2">
      <c r="A32" s="276"/>
      <c r="B32" s="78" t="s">
        <v>190</v>
      </c>
      <c r="C32" s="139" t="s">
        <v>110</v>
      </c>
      <c r="D32" s="67">
        <f>dane!G16</f>
        <v>116</v>
      </c>
      <c r="E32" s="98">
        <f>dane!H16</f>
        <v>54</v>
      </c>
      <c r="F32" s="98">
        <f>dane!I16</f>
        <v>41</v>
      </c>
      <c r="G32" s="98">
        <f>dane!J16</f>
        <v>29</v>
      </c>
      <c r="H32" s="98">
        <f>dane!K16</f>
        <v>970</v>
      </c>
      <c r="I32" s="98">
        <f>dane!L16</f>
        <v>593</v>
      </c>
      <c r="J32" s="98">
        <f>dane!M16</f>
        <v>57</v>
      </c>
      <c r="K32" s="99">
        <f>dane!N16</f>
        <v>41</v>
      </c>
      <c r="M32" s="56">
        <f t="shared" si="10"/>
        <v>62</v>
      </c>
      <c r="N32" s="56">
        <f t="shared" si="11"/>
        <v>12</v>
      </c>
      <c r="O32" s="56">
        <f t="shared" si="12"/>
        <v>377</v>
      </c>
      <c r="P32" s="57">
        <f t="shared" si="13"/>
        <v>16</v>
      </c>
      <c r="Q32" s="36" t="str">
        <f t="shared" si="14"/>
        <v/>
      </c>
      <c r="R32" s="36" t="str">
        <f t="shared" si="15"/>
        <v/>
      </c>
      <c r="S32" s="36" t="str">
        <f t="shared" si="16"/>
        <v/>
      </c>
      <c r="T32" s="36" t="str">
        <f t="shared" si="17"/>
        <v/>
      </c>
      <c r="V32" s="35">
        <f t="shared" si="18"/>
        <v>0</v>
      </c>
      <c r="W32" s="35">
        <f t="shared" si="19"/>
        <v>0</v>
      </c>
      <c r="X32" s="35">
        <f t="shared" si="20"/>
        <v>0</v>
      </c>
      <c r="Y32" s="35">
        <f t="shared" si="21"/>
        <v>0</v>
      </c>
      <c r="Z32" s="35">
        <f t="shared" si="22"/>
        <v>0</v>
      </c>
      <c r="AA32" s="35">
        <f t="shared" si="23"/>
        <v>0</v>
      </c>
      <c r="AB32" s="35">
        <f t="shared" si="24"/>
        <v>0</v>
      </c>
      <c r="AC32" s="35">
        <f t="shared" si="25"/>
        <v>0</v>
      </c>
      <c r="AE32" s="55">
        <f>dane!G16</f>
        <v>116</v>
      </c>
      <c r="AF32" s="55">
        <f>dane!H16</f>
        <v>54</v>
      </c>
      <c r="AG32" s="55">
        <f>dane!I16</f>
        <v>41</v>
      </c>
      <c r="AH32" s="55">
        <f>dane!J16</f>
        <v>29</v>
      </c>
      <c r="AI32" s="55">
        <f>dane!K16</f>
        <v>970</v>
      </c>
      <c r="AJ32" s="55">
        <f>dane!L16</f>
        <v>593</v>
      </c>
      <c r="AK32" s="55">
        <f>dane!M16</f>
        <v>57</v>
      </c>
      <c r="AL32" s="55">
        <f>dane!N16</f>
        <v>41</v>
      </c>
    </row>
    <row r="33" spans="1:38" ht="26.25" customHeight="1" x14ac:dyDescent="0.2">
      <c r="A33" s="276"/>
      <c r="B33" s="78" t="s">
        <v>191</v>
      </c>
      <c r="C33" s="139" t="s">
        <v>112</v>
      </c>
      <c r="D33" s="67">
        <f>dane!G17</f>
        <v>108</v>
      </c>
      <c r="E33" s="98">
        <f>dane!H17</f>
        <v>48</v>
      </c>
      <c r="F33" s="98">
        <f>dane!I17</f>
        <v>45</v>
      </c>
      <c r="G33" s="98">
        <f>dane!J17</f>
        <v>28</v>
      </c>
      <c r="H33" s="98">
        <f>dane!K17</f>
        <v>639</v>
      </c>
      <c r="I33" s="98">
        <f>dane!L17</f>
        <v>340</v>
      </c>
      <c r="J33" s="98">
        <f>dane!M17</f>
        <v>1</v>
      </c>
      <c r="K33" s="99">
        <f>dane!N17</f>
        <v>1</v>
      </c>
      <c r="M33" s="56">
        <f t="shared" si="10"/>
        <v>60</v>
      </c>
      <c r="N33" s="56">
        <f t="shared" si="11"/>
        <v>17</v>
      </c>
      <c r="O33" s="56">
        <f t="shared" si="12"/>
        <v>299</v>
      </c>
      <c r="P33" s="57">
        <f t="shared" si="13"/>
        <v>0</v>
      </c>
      <c r="Q33" s="36" t="str">
        <f t="shared" si="14"/>
        <v/>
      </c>
      <c r="R33" s="36" t="str">
        <f t="shared" si="15"/>
        <v/>
      </c>
      <c r="S33" s="36" t="str">
        <f t="shared" si="16"/>
        <v/>
      </c>
      <c r="T33" s="36" t="str">
        <f t="shared" si="17"/>
        <v/>
      </c>
      <c r="V33" s="35">
        <f t="shared" si="18"/>
        <v>0</v>
      </c>
      <c r="W33" s="35">
        <f t="shared" si="19"/>
        <v>0</v>
      </c>
      <c r="X33" s="35">
        <f t="shared" si="20"/>
        <v>0</v>
      </c>
      <c r="Y33" s="35">
        <f t="shared" si="21"/>
        <v>0</v>
      </c>
      <c r="Z33" s="35">
        <f t="shared" si="22"/>
        <v>0</v>
      </c>
      <c r="AA33" s="35">
        <f t="shared" si="23"/>
        <v>0</v>
      </c>
      <c r="AB33" s="35">
        <f t="shared" si="24"/>
        <v>0</v>
      </c>
      <c r="AC33" s="35">
        <f t="shared" si="25"/>
        <v>0</v>
      </c>
      <c r="AE33" s="55">
        <f>dane!G17</f>
        <v>108</v>
      </c>
      <c r="AF33" s="55">
        <f>dane!H17</f>
        <v>48</v>
      </c>
      <c r="AG33" s="55">
        <f>dane!I17</f>
        <v>45</v>
      </c>
      <c r="AH33" s="55">
        <f>dane!J17</f>
        <v>28</v>
      </c>
      <c r="AI33" s="55">
        <f>dane!K17</f>
        <v>639</v>
      </c>
      <c r="AJ33" s="55">
        <f>dane!L17</f>
        <v>340</v>
      </c>
      <c r="AK33" s="55">
        <f>dane!M17</f>
        <v>1</v>
      </c>
      <c r="AL33" s="55">
        <f>dane!N17</f>
        <v>1</v>
      </c>
    </row>
    <row r="34" spans="1:38" ht="26.25" customHeight="1" x14ac:dyDescent="0.2">
      <c r="A34" s="276"/>
      <c r="B34" s="78" t="s">
        <v>192</v>
      </c>
      <c r="C34" s="139" t="s">
        <v>113</v>
      </c>
      <c r="D34" s="67">
        <f>dane!G18</f>
        <v>230</v>
      </c>
      <c r="E34" s="98">
        <f>dane!H18</f>
        <v>86</v>
      </c>
      <c r="F34" s="98">
        <f>dane!I18</f>
        <v>108</v>
      </c>
      <c r="G34" s="98">
        <f>dane!J18</f>
        <v>40</v>
      </c>
      <c r="H34" s="98">
        <f>dane!K18</f>
        <v>1883</v>
      </c>
      <c r="I34" s="98">
        <f>dane!L18</f>
        <v>747</v>
      </c>
      <c r="J34" s="98">
        <f>dane!M18</f>
        <v>197</v>
      </c>
      <c r="K34" s="99">
        <f>dane!N18</f>
        <v>56</v>
      </c>
      <c r="M34" s="56">
        <f t="shared" si="10"/>
        <v>144</v>
      </c>
      <c r="N34" s="56">
        <f t="shared" si="11"/>
        <v>68</v>
      </c>
      <c r="O34" s="56">
        <f t="shared" si="12"/>
        <v>1136</v>
      </c>
      <c r="P34" s="57">
        <f t="shared" si="13"/>
        <v>141</v>
      </c>
      <c r="Q34" s="36" t="str">
        <f t="shared" si="14"/>
        <v/>
      </c>
      <c r="R34" s="36" t="str">
        <f t="shared" si="15"/>
        <v/>
      </c>
      <c r="S34" s="36" t="str">
        <f t="shared" si="16"/>
        <v/>
      </c>
      <c r="T34" s="36" t="str">
        <f t="shared" si="17"/>
        <v/>
      </c>
      <c r="V34" s="35">
        <f t="shared" si="18"/>
        <v>0</v>
      </c>
      <c r="W34" s="35">
        <f t="shared" si="19"/>
        <v>0</v>
      </c>
      <c r="X34" s="35">
        <f t="shared" si="20"/>
        <v>0</v>
      </c>
      <c r="Y34" s="35">
        <f t="shared" si="21"/>
        <v>0</v>
      </c>
      <c r="Z34" s="35">
        <f t="shared" si="22"/>
        <v>0</v>
      </c>
      <c r="AA34" s="35">
        <f t="shared" si="23"/>
        <v>0</v>
      </c>
      <c r="AB34" s="35">
        <f t="shared" si="24"/>
        <v>0</v>
      </c>
      <c r="AC34" s="35">
        <f t="shared" si="25"/>
        <v>0</v>
      </c>
      <c r="AE34" s="55">
        <f>dane!G18</f>
        <v>230</v>
      </c>
      <c r="AF34" s="55">
        <f>dane!H18</f>
        <v>86</v>
      </c>
      <c r="AG34" s="55">
        <f>dane!I18</f>
        <v>108</v>
      </c>
      <c r="AH34" s="55">
        <f>dane!J18</f>
        <v>40</v>
      </c>
      <c r="AI34" s="55">
        <f>dane!K18</f>
        <v>1883</v>
      </c>
      <c r="AJ34" s="55">
        <f>dane!L18</f>
        <v>747</v>
      </c>
      <c r="AK34" s="55">
        <f>dane!M18</f>
        <v>197</v>
      </c>
      <c r="AL34" s="55">
        <f>dane!N18</f>
        <v>56</v>
      </c>
    </row>
    <row r="35" spans="1:38" ht="35.25" customHeight="1" x14ac:dyDescent="0.2">
      <c r="A35" s="276"/>
      <c r="B35" s="78" t="s">
        <v>193</v>
      </c>
      <c r="C35" s="139" t="s">
        <v>114</v>
      </c>
      <c r="D35" s="67">
        <f>dane!G19</f>
        <v>43</v>
      </c>
      <c r="E35" s="98">
        <f>dane!H19</f>
        <v>34</v>
      </c>
      <c r="F35" s="98">
        <f>dane!I19</f>
        <v>34</v>
      </c>
      <c r="G35" s="98">
        <f>dane!J19</f>
        <v>27</v>
      </c>
      <c r="H35" s="98">
        <f>dane!K19</f>
        <v>503</v>
      </c>
      <c r="I35" s="98">
        <f>dane!L19</f>
        <v>422</v>
      </c>
      <c r="J35" s="98">
        <f>dane!M19</f>
        <v>25</v>
      </c>
      <c r="K35" s="99">
        <f>dane!N19</f>
        <v>23</v>
      </c>
      <c r="M35" s="56">
        <f t="shared" si="10"/>
        <v>9</v>
      </c>
      <c r="N35" s="56">
        <f t="shared" si="11"/>
        <v>7</v>
      </c>
      <c r="O35" s="56">
        <f t="shared" si="12"/>
        <v>81</v>
      </c>
      <c r="P35" s="57">
        <f t="shared" si="13"/>
        <v>2</v>
      </c>
      <c r="Q35" s="36" t="str">
        <f t="shared" si="14"/>
        <v/>
      </c>
      <c r="R35" s="36" t="str">
        <f t="shared" si="15"/>
        <v/>
      </c>
      <c r="S35" s="36" t="str">
        <f t="shared" si="16"/>
        <v/>
      </c>
      <c r="T35" s="36" t="str">
        <f t="shared" si="17"/>
        <v/>
      </c>
      <c r="V35" s="35">
        <f t="shared" si="18"/>
        <v>0</v>
      </c>
      <c r="W35" s="35">
        <f t="shared" si="19"/>
        <v>0</v>
      </c>
      <c r="X35" s="35">
        <f t="shared" si="20"/>
        <v>0</v>
      </c>
      <c r="Y35" s="35">
        <f t="shared" si="21"/>
        <v>0</v>
      </c>
      <c r="Z35" s="35">
        <f t="shared" si="22"/>
        <v>0</v>
      </c>
      <c r="AA35" s="35">
        <f t="shared" si="23"/>
        <v>0</v>
      </c>
      <c r="AB35" s="35">
        <f t="shared" si="24"/>
        <v>0</v>
      </c>
      <c r="AC35" s="35">
        <f t="shared" si="25"/>
        <v>0</v>
      </c>
      <c r="AE35" s="55">
        <f>dane!G19</f>
        <v>43</v>
      </c>
      <c r="AF35" s="55">
        <f>dane!H19</f>
        <v>34</v>
      </c>
      <c r="AG35" s="55">
        <f>dane!I19</f>
        <v>34</v>
      </c>
      <c r="AH35" s="55">
        <f>dane!J19</f>
        <v>27</v>
      </c>
      <c r="AI35" s="55">
        <f>dane!K19</f>
        <v>503</v>
      </c>
      <c r="AJ35" s="55">
        <f>dane!L19</f>
        <v>422</v>
      </c>
      <c r="AK35" s="55">
        <f>dane!M19</f>
        <v>25</v>
      </c>
      <c r="AL35" s="55">
        <f>dane!N19</f>
        <v>23</v>
      </c>
    </row>
    <row r="36" spans="1:38" ht="35.25" customHeight="1" x14ac:dyDescent="0.2">
      <c r="A36" s="276"/>
      <c r="B36" s="78" t="s">
        <v>194</v>
      </c>
      <c r="C36" s="139" t="s">
        <v>115</v>
      </c>
      <c r="D36" s="67">
        <f>dane!G20</f>
        <v>21</v>
      </c>
      <c r="E36" s="98">
        <f>dane!H20</f>
        <v>5</v>
      </c>
      <c r="F36" s="98">
        <f>dane!I20</f>
        <v>2</v>
      </c>
      <c r="G36" s="98">
        <f>dane!J20</f>
        <v>0</v>
      </c>
      <c r="H36" s="98">
        <f>dane!K20</f>
        <v>108</v>
      </c>
      <c r="I36" s="98">
        <f>dane!L20</f>
        <v>14</v>
      </c>
      <c r="J36" s="98">
        <f>dane!M20</f>
        <v>1</v>
      </c>
      <c r="K36" s="99">
        <f>dane!N20</f>
        <v>0</v>
      </c>
      <c r="M36" s="56">
        <f t="shared" si="10"/>
        <v>16</v>
      </c>
      <c r="N36" s="56">
        <f t="shared" si="11"/>
        <v>2</v>
      </c>
      <c r="O36" s="56">
        <f t="shared" si="12"/>
        <v>94</v>
      </c>
      <c r="P36" s="57">
        <f t="shared" si="13"/>
        <v>1</v>
      </c>
      <c r="Q36" s="36" t="str">
        <f t="shared" si="14"/>
        <v/>
      </c>
      <c r="R36" s="36" t="str">
        <f t="shared" si="15"/>
        <v/>
      </c>
      <c r="S36" s="36" t="str">
        <f t="shared" si="16"/>
        <v/>
      </c>
      <c r="T36" s="36" t="str">
        <f t="shared" si="17"/>
        <v/>
      </c>
      <c r="V36" s="35">
        <f t="shared" si="18"/>
        <v>0</v>
      </c>
      <c r="W36" s="35">
        <f t="shared" si="19"/>
        <v>0</v>
      </c>
      <c r="X36" s="35">
        <f t="shared" si="20"/>
        <v>0</v>
      </c>
      <c r="Y36" s="35">
        <f t="shared" si="21"/>
        <v>0</v>
      </c>
      <c r="Z36" s="35">
        <f t="shared" si="22"/>
        <v>0</v>
      </c>
      <c r="AA36" s="35">
        <f t="shared" si="23"/>
        <v>0</v>
      </c>
      <c r="AB36" s="35">
        <f t="shared" si="24"/>
        <v>0</v>
      </c>
      <c r="AC36" s="35">
        <f t="shared" si="25"/>
        <v>0</v>
      </c>
      <c r="AE36" s="55">
        <f>dane!G20</f>
        <v>21</v>
      </c>
      <c r="AF36" s="55">
        <f>dane!H20</f>
        <v>5</v>
      </c>
      <c r="AG36" s="55">
        <f>dane!I20</f>
        <v>2</v>
      </c>
      <c r="AH36" s="55">
        <f>dane!J20</f>
        <v>0</v>
      </c>
      <c r="AI36" s="55">
        <f>dane!K20</f>
        <v>108</v>
      </c>
      <c r="AJ36" s="55">
        <f>dane!L20</f>
        <v>14</v>
      </c>
      <c r="AK36" s="55">
        <f>dane!M20</f>
        <v>1</v>
      </c>
      <c r="AL36" s="55">
        <f>dane!N20</f>
        <v>0</v>
      </c>
    </row>
    <row r="37" spans="1:38" ht="26.45" customHeight="1" x14ac:dyDescent="0.2">
      <c r="A37" s="276"/>
      <c r="B37" s="78" t="s">
        <v>195</v>
      </c>
      <c r="C37" s="139" t="s">
        <v>116</v>
      </c>
      <c r="D37" s="67">
        <f>dane!G21</f>
        <v>42</v>
      </c>
      <c r="E37" s="98">
        <f>dane!H21</f>
        <v>14</v>
      </c>
      <c r="F37" s="98">
        <f>dane!I21</f>
        <v>7</v>
      </c>
      <c r="G37" s="98">
        <f>dane!J21</f>
        <v>5</v>
      </c>
      <c r="H37" s="98">
        <f>dane!K21</f>
        <v>254</v>
      </c>
      <c r="I37" s="98">
        <f>dane!L21</f>
        <v>105</v>
      </c>
      <c r="J37" s="98">
        <f>dane!M21</f>
        <v>32</v>
      </c>
      <c r="K37" s="99">
        <f>dane!N21</f>
        <v>13</v>
      </c>
      <c r="M37" s="56">
        <f t="shared" si="10"/>
        <v>28</v>
      </c>
      <c r="N37" s="56">
        <f t="shared" si="11"/>
        <v>2</v>
      </c>
      <c r="O37" s="56">
        <f t="shared" si="12"/>
        <v>149</v>
      </c>
      <c r="P37" s="57">
        <f t="shared" si="13"/>
        <v>19</v>
      </c>
      <c r="Q37" s="36" t="str">
        <f t="shared" si="14"/>
        <v/>
      </c>
      <c r="R37" s="36" t="str">
        <f t="shared" si="15"/>
        <v/>
      </c>
      <c r="S37" s="36" t="str">
        <f t="shared" si="16"/>
        <v/>
      </c>
      <c r="T37" s="36" t="str">
        <f t="shared" si="17"/>
        <v/>
      </c>
      <c r="V37" s="35">
        <f t="shared" si="18"/>
        <v>0</v>
      </c>
      <c r="W37" s="35">
        <f t="shared" si="19"/>
        <v>0</v>
      </c>
      <c r="X37" s="35">
        <f t="shared" si="20"/>
        <v>0</v>
      </c>
      <c r="Y37" s="35">
        <f t="shared" si="21"/>
        <v>0</v>
      </c>
      <c r="Z37" s="35">
        <f t="shared" si="22"/>
        <v>0</v>
      </c>
      <c r="AA37" s="35">
        <f t="shared" si="23"/>
        <v>0</v>
      </c>
      <c r="AB37" s="35">
        <f t="shared" si="24"/>
        <v>0</v>
      </c>
      <c r="AC37" s="35">
        <f t="shared" si="25"/>
        <v>0</v>
      </c>
      <c r="AE37" s="55">
        <f>dane!G21</f>
        <v>42</v>
      </c>
      <c r="AF37" s="55">
        <f>dane!H21</f>
        <v>14</v>
      </c>
      <c r="AG37" s="55">
        <f>dane!I21</f>
        <v>7</v>
      </c>
      <c r="AH37" s="55">
        <f>dane!J21</f>
        <v>5</v>
      </c>
      <c r="AI37" s="55">
        <f>dane!K21</f>
        <v>254</v>
      </c>
      <c r="AJ37" s="55">
        <f>dane!L21</f>
        <v>105</v>
      </c>
      <c r="AK37" s="55">
        <f>dane!M21</f>
        <v>32</v>
      </c>
      <c r="AL37" s="55">
        <f>dane!N21</f>
        <v>13</v>
      </c>
    </row>
    <row r="38" spans="1:38" ht="26.25" customHeight="1" thickBot="1" x14ac:dyDescent="0.25">
      <c r="A38" s="276"/>
      <c r="B38" s="78" t="s">
        <v>196</v>
      </c>
      <c r="C38" s="139" t="s">
        <v>117</v>
      </c>
      <c r="D38" s="69">
        <f>dane!G22</f>
        <v>0</v>
      </c>
      <c r="E38" s="100">
        <f>dane!H22</f>
        <v>0</v>
      </c>
      <c r="F38" s="100">
        <f>dane!I22</f>
        <v>0</v>
      </c>
      <c r="G38" s="100">
        <f>dane!J22</f>
        <v>0</v>
      </c>
      <c r="H38" s="100">
        <f>dane!K22</f>
        <v>0</v>
      </c>
      <c r="I38" s="100">
        <f>dane!L22</f>
        <v>0</v>
      </c>
      <c r="J38" s="100">
        <f>dane!M22</f>
        <v>0</v>
      </c>
      <c r="K38" s="101">
        <f>dane!N22</f>
        <v>0</v>
      </c>
      <c r="M38" s="56">
        <f t="shared" si="10"/>
        <v>0</v>
      </c>
      <c r="N38" s="56">
        <f t="shared" si="11"/>
        <v>0</v>
      </c>
      <c r="O38" s="56">
        <f t="shared" si="12"/>
        <v>0</v>
      </c>
      <c r="P38" s="57">
        <f t="shared" si="13"/>
        <v>0</v>
      </c>
      <c r="Q38" s="36" t="str">
        <f t="shared" si="14"/>
        <v/>
      </c>
      <c r="R38" s="36" t="str">
        <f t="shared" si="15"/>
        <v/>
      </c>
      <c r="S38" s="36" t="str">
        <f t="shared" si="16"/>
        <v/>
      </c>
      <c r="T38" s="36" t="str">
        <f t="shared" si="17"/>
        <v/>
      </c>
      <c r="U38" s="84"/>
      <c r="V38" s="35">
        <f t="shared" si="18"/>
        <v>0</v>
      </c>
      <c r="W38" s="35">
        <f t="shared" si="19"/>
        <v>0</v>
      </c>
      <c r="X38" s="35">
        <f t="shared" si="20"/>
        <v>0</v>
      </c>
      <c r="Y38" s="35">
        <f t="shared" si="21"/>
        <v>0</v>
      </c>
      <c r="Z38" s="35">
        <f t="shared" si="22"/>
        <v>0</v>
      </c>
      <c r="AA38" s="35">
        <f t="shared" si="23"/>
        <v>0</v>
      </c>
      <c r="AB38" s="35">
        <f t="shared" si="24"/>
        <v>0</v>
      </c>
      <c r="AC38" s="35">
        <f t="shared" si="25"/>
        <v>0</v>
      </c>
      <c r="AD38" s="84"/>
      <c r="AE38" s="55">
        <f>dane!G22</f>
        <v>0</v>
      </c>
      <c r="AF38" s="55">
        <f>dane!H22</f>
        <v>0</v>
      </c>
      <c r="AG38" s="55">
        <f>dane!I22</f>
        <v>0</v>
      </c>
      <c r="AH38" s="55">
        <f>dane!J22</f>
        <v>0</v>
      </c>
      <c r="AI38" s="55">
        <f>dane!K22</f>
        <v>0</v>
      </c>
      <c r="AJ38" s="55">
        <f>dane!L22</f>
        <v>0</v>
      </c>
      <c r="AK38" s="55">
        <f>dane!M22</f>
        <v>0</v>
      </c>
      <c r="AL38" s="55">
        <f>dane!N22</f>
        <v>0</v>
      </c>
    </row>
    <row r="40" spans="1:38" x14ac:dyDescent="0.2">
      <c r="A40" s="221" t="s">
        <v>1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</row>
  </sheetData>
  <dataConsolidate/>
  <mergeCells count="37">
    <mergeCell ref="A27:B27"/>
    <mergeCell ref="A28:A38"/>
    <mergeCell ref="AE15:AL15"/>
    <mergeCell ref="V15:AC15"/>
    <mergeCell ref="M15:P15"/>
    <mergeCell ref="M16:P16"/>
    <mergeCell ref="A23:B23"/>
    <mergeCell ref="A17:B17"/>
    <mergeCell ref="A18:A20"/>
    <mergeCell ref="Q15:T15"/>
    <mergeCell ref="Q16:T16"/>
    <mergeCell ref="A21:K21"/>
    <mergeCell ref="A22:B22"/>
    <mergeCell ref="A24:B24"/>
    <mergeCell ref="A26:B26"/>
    <mergeCell ref="D14:G14"/>
    <mergeCell ref="H13:I13"/>
    <mergeCell ref="H12:K12"/>
    <mergeCell ref="F12:G13"/>
    <mergeCell ref="D12:E13"/>
    <mergeCell ref="J13:K13"/>
    <mergeCell ref="A40:K40"/>
    <mergeCell ref="A1:K1"/>
    <mergeCell ref="A2:K2"/>
    <mergeCell ref="A3:B3"/>
    <mergeCell ref="A4:B4"/>
    <mergeCell ref="C3:G3"/>
    <mergeCell ref="C4:G4"/>
    <mergeCell ref="H3:K6"/>
    <mergeCell ref="A5:B5"/>
    <mergeCell ref="A6:B6"/>
    <mergeCell ref="C5:G6"/>
    <mergeCell ref="A8:K8"/>
    <mergeCell ref="A10:K10"/>
    <mergeCell ref="H14:K14"/>
    <mergeCell ref="A16:C16"/>
    <mergeCell ref="A12:C15"/>
  </mergeCells>
  <phoneticPr fontId="0" type="noConversion"/>
  <conditionalFormatting sqref="D20:K20 D17:K18">
    <cfRule type="cellIs" dxfId="32" priority="5" stopIfTrue="1" operator="greaterThan">
      <formula>D$17</formula>
    </cfRule>
    <cfRule type="expression" dxfId="31" priority="6" stopIfTrue="1">
      <formula>D$18+D$20&lt;&gt;D$17</formula>
    </cfRule>
  </conditionalFormatting>
  <conditionalFormatting sqref="D19:K19">
    <cfRule type="cellIs" dxfId="30" priority="7" stopIfTrue="1" operator="greaterThan">
      <formula>D$17</formula>
    </cfRule>
    <cfRule type="expression" dxfId="29" priority="8" stopIfTrue="1">
      <formula>D$18+D$20&lt;&gt;D$17</formula>
    </cfRule>
    <cfRule type="cellIs" dxfId="28" priority="9" stopIfTrue="1" operator="greaterThan">
      <formula>D$18</formula>
    </cfRule>
  </conditionalFormatting>
  <conditionalFormatting sqref="M17:P20 M22:P38">
    <cfRule type="cellIs" dxfId="27" priority="10" stopIfTrue="1" operator="greaterThanOrEqual">
      <formula>0</formula>
    </cfRule>
    <cfRule type="cellIs" dxfId="26" priority="11" stopIfTrue="1" operator="lessThan">
      <formula>0</formula>
    </cfRule>
  </conditionalFormatting>
  <conditionalFormatting sqref="V17:AC20 V22:AC38">
    <cfRule type="cellIs" dxfId="25" priority="12" stopIfTrue="1" operator="notEqual">
      <formula>0</formula>
    </cfRule>
  </conditionalFormatting>
  <conditionalFormatting sqref="J22">
    <cfRule type="cellIs" dxfId="24" priority="1" stopIfTrue="1" operator="greaterThan">
      <formula>J$17</formula>
    </cfRule>
    <cfRule type="expression" dxfId="23" priority="2" stopIfTrue="1">
      <formula>J$18+J$20&lt;&gt;J$17</formula>
    </cfRule>
  </conditionalFormatting>
  <dataValidations count="2">
    <dataValidation type="whole" operator="greaterThanOrEqual" allowBlank="1" showInputMessage="1" showErrorMessage="1" errorTitle="przesrane !!" error="wartość komórki mniejsza niż zero !!" sqref="A17:A22 B21:B22 B17:B19 A26:B26 J31:J38 G17:G38 J17:J29 H31:H38 K17:K38 H17:H29 F31:F38 E17:E38 F17:F29 C17:C38 D31:D38 D17:D29 I17:I38">
      <formula1>0</formula1>
    </dataValidation>
    <dataValidation operator="greaterThanOrEqual" allowBlank="1" showInputMessage="1" showErrorMessage="1" errorTitle="przesrane !!" error="wartość komórki mniejsza niż zero !!" sqref="A23:B25 A27:B27 B20 C31 D30 F30 H30 J30"/>
  </dataValidations>
  <pageMargins left="0.39370078740157483" right="0.39370078740157483" top="0.39370078740157483" bottom="0.43307086614173229" header="0.19685039370078741" footer="0.2362204724409449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AE42"/>
  <sheetViews>
    <sheetView showGridLines="0" zoomScaleSheetLayoutView="100" workbookViewId="0">
      <selection activeCell="K2" sqref="K2"/>
    </sheetView>
  </sheetViews>
  <sheetFormatPr defaultColWidth="8.85546875" defaultRowHeight="12" outlineLevelCol="1" x14ac:dyDescent="0.2"/>
  <cols>
    <col min="1" max="1" width="5" style="9" customWidth="1"/>
    <col min="2" max="2" width="3.85546875" style="9" customWidth="1"/>
    <col min="3" max="3" width="4.85546875" style="9" customWidth="1"/>
    <col min="4" max="4" width="31.42578125" style="9" customWidth="1"/>
    <col min="5" max="5" width="5.28515625" style="11" customWidth="1"/>
    <col min="6" max="6" width="8.140625" style="9" customWidth="1"/>
    <col min="7" max="7" width="7.28515625" style="9" customWidth="1"/>
    <col min="8" max="9" width="7.140625" style="9" customWidth="1"/>
    <col min="10" max="10" width="7.42578125" style="9" customWidth="1"/>
    <col min="11" max="11" width="7.85546875" style="9" customWidth="1"/>
    <col min="12" max="12" width="4.28515625" style="13" bestFit="1" customWidth="1"/>
    <col min="13" max="17" width="3.42578125" style="13" hidden="1" customWidth="1" outlineLevel="1"/>
    <col min="18" max="18" width="8.85546875" style="13" hidden="1" customWidth="1" outlineLevel="1"/>
    <col min="19" max="19" width="5.5703125" style="13" bestFit="1" customWidth="1" collapsed="1"/>
    <col min="20" max="22" width="5.5703125" style="13" bestFit="1" customWidth="1"/>
    <col min="23" max="24" width="4.5703125" style="13" bestFit="1" customWidth="1"/>
    <col min="25" max="25" width="8.85546875" style="13" customWidth="1"/>
    <col min="26" max="29" width="5" style="13" bestFit="1" customWidth="1"/>
    <col min="30" max="32" width="4" style="13" customWidth="1"/>
    <col min="33" max="16384" width="8.85546875" style="13"/>
  </cols>
  <sheetData>
    <row r="1" spans="1:31" ht="15.75" x14ac:dyDescent="0.25">
      <c r="A1" s="287" t="str">
        <f>IF(Otrzymane!B57=1,"1.2. Bilans bezrobotnych - Miasto Opole (1661)",IF(Otrzymane!B57=2,"1.2 Bilans bezrobotnych - powiat opolski (1609)","1.2. Bilans bezrobotnych"))</f>
        <v>1.2. Bilans bezrobotnych - Miasto Opole (1661)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3" spans="1:31" ht="34.5" customHeight="1" x14ac:dyDescent="0.2">
      <c r="A3" s="292" t="s">
        <v>5</v>
      </c>
      <c r="B3" s="292"/>
      <c r="C3" s="292"/>
      <c r="D3" s="292"/>
      <c r="E3" s="292"/>
      <c r="F3" s="292" t="s">
        <v>23</v>
      </c>
      <c r="G3" s="292" t="s">
        <v>24</v>
      </c>
      <c r="H3" s="292" t="s">
        <v>79</v>
      </c>
      <c r="I3" s="292"/>
      <c r="J3" s="292" t="s">
        <v>80</v>
      </c>
      <c r="K3" s="292"/>
    </row>
    <row r="4" spans="1:31" ht="19.899999999999999" customHeight="1" x14ac:dyDescent="0.2">
      <c r="A4" s="292"/>
      <c r="B4" s="292"/>
      <c r="C4" s="292"/>
      <c r="D4" s="292"/>
      <c r="E4" s="292"/>
      <c r="F4" s="292"/>
      <c r="G4" s="292"/>
      <c r="H4" s="14" t="s">
        <v>12</v>
      </c>
      <c r="I4" s="14" t="s">
        <v>13</v>
      </c>
      <c r="J4" s="14" t="s">
        <v>12</v>
      </c>
      <c r="K4" s="14" t="s">
        <v>13</v>
      </c>
      <c r="S4" s="310" t="s">
        <v>105</v>
      </c>
      <c r="T4" s="311"/>
      <c r="U4" s="311"/>
      <c r="V4" s="311"/>
      <c r="W4" s="311"/>
      <c r="X4" s="312"/>
      <c r="Y4"/>
      <c r="Z4" s="277" t="s">
        <v>104</v>
      </c>
      <c r="AA4" s="277"/>
      <c r="AB4" s="277"/>
      <c r="AC4" s="277"/>
      <c r="AD4" s="277"/>
      <c r="AE4" s="277"/>
    </row>
    <row r="5" spans="1:31" s="8" customFormat="1" ht="13.5" thickBot="1" x14ac:dyDescent="0.25">
      <c r="A5" s="292">
        <v>0</v>
      </c>
      <c r="B5" s="314"/>
      <c r="C5" s="314"/>
      <c r="D5" s="314"/>
      <c r="E5" s="314"/>
      <c r="F5" s="97">
        <v>1</v>
      </c>
      <c r="G5" s="97">
        <v>2</v>
      </c>
      <c r="H5" s="97">
        <v>3</v>
      </c>
      <c r="I5" s="97">
        <v>4</v>
      </c>
      <c r="J5" s="97">
        <v>5</v>
      </c>
      <c r="K5" s="97">
        <v>6</v>
      </c>
      <c r="M5" s="313" t="s">
        <v>102</v>
      </c>
      <c r="N5" s="313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27.6" customHeight="1" x14ac:dyDescent="0.2">
      <c r="A6" s="274" t="s">
        <v>46</v>
      </c>
      <c r="B6" s="293"/>
      <c r="C6" s="293"/>
      <c r="D6" s="293"/>
      <c r="E6" s="82">
        <v>22</v>
      </c>
      <c r="F6" s="71">
        <f>Otrzymane!C5</f>
        <v>4339</v>
      </c>
      <c r="G6" s="72">
        <f>Otrzymane!D5</f>
        <v>2153</v>
      </c>
      <c r="H6" s="72">
        <f>Otrzymane!E6</f>
        <v>0</v>
      </c>
      <c r="I6" s="72">
        <f>Otrzymane!F6</f>
        <v>0</v>
      </c>
      <c r="J6" s="72">
        <f>Otrzymane!E5</f>
        <v>622</v>
      </c>
      <c r="K6" s="73">
        <f>Otrzymane!F5</f>
        <v>279</v>
      </c>
      <c r="M6" s="35">
        <f t="shared" ref="M6" si="0">F6-G6</f>
        <v>2186</v>
      </c>
      <c r="N6" s="35">
        <f t="shared" ref="N6" si="1">H6-I6</f>
        <v>0</v>
      </c>
      <c r="O6" s="34" t="str">
        <f t="shared" ref="O6" si="2">IF(M6-N6&gt;=0,"","Więcej mężczyzn niż w ogóle")</f>
        <v/>
      </c>
      <c r="P6" s="34" t="str">
        <f>IF(G6-I6&gt;=0,"","Więcej mężczyzn niż w ogóle")</f>
        <v/>
      </c>
      <c r="S6" s="56">
        <f t="shared" ref="S6:X6" si="3">F6-Z6</f>
        <v>24</v>
      </c>
      <c r="T6" s="56">
        <f t="shared" si="3"/>
        <v>14</v>
      </c>
      <c r="U6" s="56">
        <f t="shared" si="3"/>
        <v>0</v>
      </c>
      <c r="V6" s="56">
        <f t="shared" si="3"/>
        <v>0</v>
      </c>
      <c r="W6" s="56">
        <f t="shared" si="3"/>
        <v>10</v>
      </c>
      <c r="X6" s="56">
        <f t="shared" si="3"/>
        <v>3</v>
      </c>
      <c r="Y6"/>
      <c r="Z6" s="56">
        <f>dane!G23</f>
        <v>4315</v>
      </c>
      <c r="AA6" s="56">
        <f>dane!H23</f>
        <v>2139</v>
      </c>
      <c r="AB6" s="56">
        <f>dane!I23</f>
        <v>0</v>
      </c>
      <c r="AC6" s="56">
        <f>dane!J23</f>
        <v>0</v>
      </c>
      <c r="AD6" s="56">
        <f>dane!K23</f>
        <v>612</v>
      </c>
      <c r="AE6" s="56">
        <f>dane!L23</f>
        <v>276</v>
      </c>
    </row>
    <row r="7" spans="1:31" ht="23.45" customHeight="1" x14ac:dyDescent="0.2">
      <c r="A7" s="274" t="s">
        <v>127</v>
      </c>
      <c r="B7" s="293"/>
      <c r="C7" s="293"/>
      <c r="D7" s="293"/>
      <c r="E7" s="82">
        <v>23</v>
      </c>
      <c r="F7" s="123">
        <f t="shared" ref="F7:K7" si="4">F8+F9</f>
        <v>555</v>
      </c>
      <c r="G7" s="62">
        <f t="shared" si="4"/>
        <v>260</v>
      </c>
      <c r="H7" s="62">
        <f t="shared" si="4"/>
        <v>0</v>
      </c>
      <c r="I7" s="62">
        <f t="shared" si="4"/>
        <v>0</v>
      </c>
      <c r="J7" s="62">
        <f t="shared" si="4"/>
        <v>92</v>
      </c>
      <c r="K7" s="124">
        <f t="shared" si="4"/>
        <v>51</v>
      </c>
      <c r="M7" s="35">
        <f t="shared" ref="M7:M41" si="5">F7-G7</f>
        <v>295</v>
      </c>
      <c r="N7" s="35">
        <f t="shared" ref="N7:N41" si="6">H7-I7</f>
        <v>0</v>
      </c>
      <c r="O7" s="79" t="str">
        <f t="shared" ref="O7:O41" si="7">IF(M7-N7&gt;=0,"","Więcej mężczyzn niż w ogóle")</f>
        <v/>
      </c>
      <c r="P7" s="79" t="str">
        <f t="shared" ref="P7:P41" si="8">IF(G7-I7&gt;=0,"","Więcej mężczyzn niż w ogóle")</f>
        <v/>
      </c>
      <c r="S7" s="56">
        <f t="shared" ref="S7:S14" si="9">F7-Z7</f>
        <v>0</v>
      </c>
      <c r="T7" s="56">
        <f t="shared" ref="T7:T14" si="10">G7-AA7</f>
        <v>0</v>
      </c>
      <c r="U7" s="56">
        <f t="shared" ref="U7:U14" si="11">H7-AB7</f>
        <v>0</v>
      </c>
      <c r="V7" s="56">
        <f t="shared" ref="V7:V14" si="12">I7-AC7</f>
        <v>0</v>
      </c>
      <c r="W7" s="56">
        <f t="shared" ref="W7:W14" si="13">J7-AD7</f>
        <v>0</v>
      </c>
      <c r="X7" s="56">
        <f t="shared" ref="X7:X14" si="14">K7-AE7</f>
        <v>0</v>
      </c>
      <c r="Z7" s="56">
        <f>dane!G24</f>
        <v>555</v>
      </c>
      <c r="AA7" s="56">
        <f>dane!H24</f>
        <v>260</v>
      </c>
      <c r="AB7" s="56">
        <f>dane!I24</f>
        <v>0</v>
      </c>
      <c r="AC7" s="56">
        <f>dane!J24</f>
        <v>0</v>
      </c>
      <c r="AD7" s="56">
        <f>dane!K24</f>
        <v>92</v>
      </c>
      <c r="AE7" s="56">
        <f>dane!L24</f>
        <v>51</v>
      </c>
    </row>
    <row r="8" spans="1:31" ht="18" customHeight="1" x14ac:dyDescent="0.2">
      <c r="A8" s="276" t="s">
        <v>25</v>
      </c>
      <c r="B8" s="274" t="s">
        <v>26</v>
      </c>
      <c r="C8" s="293"/>
      <c r="D8" s="293"/>
      <c r="E8" s="82">
        <v>24</v>
      </c>
      <c r="F8" s="125">
        <f>dane!G25</f>
        <v>110</v>
      </c>
      <c r="G8" s="33">
        <f>dane!H25</f>
        <v>59</v>
      </c>
      <c r="H8" s="33">
        <f>dane!I25</f>
        <v>0</v>
      </c>
      <c r="I8" s="33">
        <f>dane!J25</f>
        <v>0</v>
      </c>
      <c r="J8" s="33">
        <f>dane!K25</f>
        <v>25</v>
      </c>
      <c r="K8" s="75">
        <f>dane!L25</f>
        <v>18</v>
      </c>
      <c r="M8" s="35">
        <f t="shared" si="5"/>
        <v>51</v>
      </c>
      <c r="N8" s="35">
        <f t="shared" si="6"/>
        <v>0</v>
      </c>
      <c r="O8" s="79" t="str">
        <f t="shared" si="7"/>
        <v/>
      </c>
      <c r="P8" s="79" t="str">
        <f t="shared" si="8"/>
        <v/>
      </c>
      <c r="S8" s="56">
        <f t="shared" si="9"/>
        <v>0</v>
      </c>
      <c r="T8" s="56">
        <f t="shared" si="10"/>
        <v>0</v>
      </c>
      <c r="U8" s="56">
        <f t="shared" si="11"/>
        <v>0</v>
      </c>
      <c r="V8" s="56">
        <f t="shared" si="12"/>
        <v>0</v>
      </c>
      <c r="W8" s="56">
        <f t="shared" si="13"/>
        <v>0</v>
      </c>
      <c r="X8" s="56">
        <f t="shared" si="14"/>
        <v>0</v>
      </c>
      <c r="Z8" s="56">
        <f>dane!G25</f>
        <v>110</v>
      </c>
      <c r="AA8" s="56">
        <f>dane!H25</f>
        <v>59</v>
      </c>
      <c r="AB8" s="56">
        <f>dane!I25</f>
        <v>0</v>
      </c>
      <c r="AC8" s="56">
        <f>dane!J25</f>
        <v>0</v>
      </c>
      <c r="AD8" s="56">
        <f>dane!K25</f>
        <v>25</v>
      </c>
      <c r="AE8" s="56">
        <f>dane!L25</f>
        <v>18</v>
      </c>
    </row>
    <row r="9" spans="1:31" ht="18" customHeight="1" x14ac:dyDescent="0.2">
      <c r="A9" s="296"/>
      <c r="B9" s="274" t="s">
        <v>128</v>
      </c>
      <c r="C9" s="293"/>
      <c r="D9" s="293"/>
      <c r="E9" s="82">
        <v>25</v>
      </c>
      <c r="F9" s="74">
        <f>dane!G26</f>
        <v>445</v>
      </c>
      <c r="G9" s="33">
        <f>dane!H26</f>
        <v>201</v>
      </c>
      <c r="H9" s="33">
        <f>dane!I26</f>
        <v>0</v>
      </c>
      <c r="I9" s="33">
        <f>dane!J26</f>
        <v>0</v>
      </c>
      <c r="J9" s="33">
        <f>dane!K26</f>
        <v>67</v>
      </c>
      <c r="K9" s="75">
        <f>dane!L26</f>
        <v>33</v>
      </c>
      <c r="M9" s="35">
        <f t="shared" si="5"/>
        <v>244</v>
      </c>
      <c r="N9" s="35">
        <f t="shared" si="6"/>
        <v>0</v>
      </c>
      <c r="O9" s="79" t="str">
        <f t="shared" si="7"/>
        <v/>
      </c>
      <c r="P9" s="79" t="str">
        <f t="shared" si="8"/>
        <v/>
      </c>
      <c r="S9" s="56">
        <f t="shared" si="9"/>
        <v>0</v>
      </c>
      <c r="T9" s="56">
        <f t="shared" si="10"/>
        <v>0</v>
      </c>
      <c r="U9" s="56">
        <f t="shared" si="11"/>
        <v>0</v>
      </c>
      <c r="V9" s="56">
        <f t="shared" si="12"/>
        <v>0</v>
      </c>
      <c r="W9" s="56">
        <f t="shared" si="13"/>
        <v>0</v>
      </c>
      <c r="X9" s="56">
        <f t="shared" si="14"/>
        <v>0</v>
      </c>
      <c r="Z9" s="56">
        <f>dane!G26</f>
        <v>445</v>
      </c>
      <c r="AA9" s="56">
        <f>dane!H26</f>
        <v>201</v>
      </c>
      <c r="AB9" s="56">
        <f>dane!I26</f>
        <v>0</v>
      </c>
      <c r="AC9" s="56">
        <f>dane!J26</f>
        <v>0</v>
      </c>
      <c r="AD9" s="56">
        <f>dane!K26</f>
        <v>67</v>
      </c>
      <c r="AE9" s="56">
        <f>dane!L26</f>
        <v>33</v>
      </c>
    </row>
    <row r="10" spans="1:31" ht="18" customHeight="1" x14ac:dyDescent="0.2">
      <c r="A10" s="289" t="s">
        <v>131</v>
      </c>
      <c r="B10" s="274" t="s">
        <v>27</v>
      </c>
      <c r="C10" s="293"/>
      <c r="D10" s="293"/>
      <c r="E10" s="82">
        <v>26</v>
      </c>
      <c r="F10" s="74">
        <f>dane!G27</f>
        <v>1</v>
      </c>
      <c r="G10" s="33">
        <f>dane!H27</f>
        <v>0</v>
      </c>
      <c r="H10" s="33">
        <f>dane!I27</f>
        <v>0</v>
      </c>
      <c r="I10" s="33">
        <f>dane!J27</f>
        <v>0</v>
      </c>
      <c r="J10" s="33">
        <f>dane!K27</f>
        <v>1</v>
      </c>
      <c r="K10" s="75">
        <f>dane!L27</f>
        <v>0</v>
      </c>
      <c r="M10" s="35">
        <f t="shared" si="5"/>
        <v>1</v>
      </c>
      <c r="N10" s="35">
        <f t="shared" si="6"/>
        <v>0</v>
      </c>
      <c r="O10" s="79" t="str">
        <f t="shared" si="7"/>
        <v/>
      </c>
      <c r="P10" s="79" t="str">
        <f t="shared" si="8"/>
        <v/>
      </c>
      <c r="S10" s="56">
        <f t="shared" si="9"/>
        <v>0</v>
      </c>
      <c r="T10" s="56">
        <f t="shared" si="10"/>
        <v>0</v>
      </c>
      <c r="U10" s="56">
        <f t="shared" si="11"/>
        <v>0</v>
      </c>
      <c r="V10" s="56">
        <f t="shared" si="12"/>
        <v>0</v>
      </c>
      <c r="W10" s="56">
        <f t="shared" si="13"/>
        <v>0</v>
      </c>
      <c r="X10" s="56">
        <f t="shared" si="14"/>
        <v>0</v>
      </c>
      <c r="Z10" s="56">
        <f>dane!G27</f>
        <v>1</v>
      </c>
      <c r="AA10" s="56">
        <f>dane!H27</f>
        <v>0</v>
      </c>
      <c r="AB10" s="56">
        <f>dane!I27</f>
        <v>0</v>
      </c>
      <c r="AC10" s="56">
        <f>dane!J27</f>
        <v>0</v>
      </c>
      <c r="AD10" s="56">
        <f>dane!K27</f>
        <v>1</v>
      </c>
      <c r="AE10" s="56">
        <f>dane!L27</f>
        <v>0</v>
      </c>
    </row>
    <row r="11" spans="1:31" ht="18" customHeight="1" x14ac:dyDescent="0.2">
      <c r="A11" s="315"/>
      <c r="B11" s="274" t="s">
        <v>28</v>
      </c>
      <c r="C11" s="293"/>
      <c r="D11" s="293"/>
      <c r="E11" s="82">
        <v>27</v>
      </c>
      <c r="F11" s="74">
        <f>dane!G28</f>
        <v>2</v>
      </c>
      <c r="G11" s="33">
        <f>dane!H28</f>
        <v>1</v>
      </c>
      <c r="H11" s="33">
        <f>dane!I28</f>
        <v>0</v>
      </c>
      <c r="I11" s="33">
        <f>dane!J28</f>
        <v>0</v>
      </c>
      <c r="J11" s="33">
        <f>dane!K28</f>
        <v>1</v>
      </c>
      <c r="K11" s="75">
        <f>dane!L28</f>
        <v>1</v>
      </c>
      <c r="M11" s="35">
        <f t="shared" si="5"/>
        <v>1</v>
      </c>
      <c r="N11" s="35">
        <f t="shared" si="6"/>
        <v>0</v>
      </c>
      <c r="O11" s="79" t="str">
        <f t="shared" si="7"/>
        <v/>
      </c>
      <c r="P11" s="79" t="str">
        <f t="shared" si="8"/>
        <v/>
      </c>
      <c r="S11" s="56">
        <f t="shared" si="9"/>
        <v>0</v>
      </c>
      <c r="T11" s="56">
        <f t="shared" si="10"/>
        <v>0</v>
      </c>
      <c r="U11" s="56">
        <f t="shared" si="11"/>
        <v>0</v>
      </c>
      <c r="V11" s="56">
        <f t="shared" si="12"/>
        <v>0</v>
      </c>
      <c r="W11" s="56">
        <f t="shared" si="13"/>
        <v>0</v>
      </c>
      <c r="X11" s="56">
        <f t="shared" si="14"/>
        <v>0</v>
      </c>
      <c r="Z11" s="56">
        <f>dane!G28</f>
        <v>2</v>
      </c>
      <c r="AA11" s="56">
        <f>dane!H28</f>
        <v>1</v>
      </c>
      <c r="AB11" s="56">
        <f>dane!I28</f>
        <v>0</v>
      </c>
      <c r="AC11" s="56">
        <f>dane!J28</f>
        <v>0</v>
      </c>
      <c r="AD11" s="56">
        <f>dane!K28</f>
        <v>1</v>
      </c>
      <c r="AE11" s="56">
        <f>dane!L28</f>
        <v>1</v>
      </c>
    </row>
    <row r="12" spans="1:31" ht="18" customHeight="1" x14ac:dyDescent="0.2">
      <c r="A12" s="315"/>
      <c r="B12" s="274" t="s">
        <v>29</v>
      </c>
      <c r="C12" s="293"/>
      <c r="D12" s="293"/>
      <c r="E12" s="82">
        <v>28</v>
      </c>
      <c r="F12" s="74">
        <f>dane!G29</f>
        <v>34</v>
      </c>
      <c r="G12" s="33">
        <f>dane!H29</f>
        <v>26</v>
      </c>
      <c r="H12" s="33">
        <f>dane!I29</f>
        <v>0</v>
      </c>
      <c r="I12" s="33">
        <f>dane!J29</f>
        <v>0</v>
      </c>
      <c r="J12" s="33">
        <f>dane!K29</f>
        <v>0</v>
      </c>
      <c r="K12" s="75">
        <f>dane!L29</f>
        <v>0</v>
      </c>
      <c r="M12" s="35">
        <f t="shared" si="5"/>
        <v>8</v>
      </c>
      <c r="N12" s="35">
        <f t="shared" si="6"/>
        <v>0</v>
      </c>
      <c r="O12" s="79" t="str">
        <f t="shared" si="7"/>
        <v/>
      </c>
      <c r="P12" s="79" t="str">
        <f t="shared" si="8"/>
        <v/>
      </c>
      <c r="S12" s="56">
        <f t="shared" si="9"/>
        <v>0</v>
      </c>
      <c r="T12" s="56">
        <f t="shared" si="10"/>
        <v>0</v>
      </c>
      <c r="U12" s="56">
        <f t="shared" si="11"/>
        <v>0</v>
      </c>
      <c r="V12" s="56">
        <f t="shared" si="12"/>
        <v>0</v>
      </c>
      <c r="W12" s="56">
        <f t="shared" si="13"/>
        <v>0</v>
      </c>
      <c r="X12" s="56">
        <f t="shared" si="14"/>
        <v>0</v>
      </c>
      <c r="Z12" s="56">
        <f>dane!G29</f>
        <v>34</v>
      </c>
      <c r="AA12" s="56">
        <f>dane!H29</f>
        <v>26</v>
      </c>
      <c r="AB12" s="56">
        <f>dane!I29</f>
        <v>0</v>
      </c>
      <c r="AC12" s="56">
        <f>dane!J29</f>
        <v>0</v>
      </c>
      <c r="AD12" s="56">
        <f>dane!K29</f>
        <v>0</v>
      </c>
      <c r="AE12" s="56">
        <f>dane!L29</f>
        <v>0</v>
      </c>
    </row>
    <row r="13" spans="1:31" ht="22.9" customHeight="1" x14ac:dyDescent="0.2">
      <c r="A13" s="315"/>
      <c r="B13" s="274" t="s">
        <v>129</v>
      </c>
      <c r="C13" s="293"/>
      <c r="D13" s="293"/>
      <c r="E13" s="82">
        <v>29</v>
      </c>
      <c r="F13" s="74">
        <f>dane!G30</f>
        <v>0</v>
      </c>
      <c r="G13" s="33">
        <f>dane!H30</f>
        <v>0</v>
      </c>
      <c r="H13" s="33">
        <f>dane!I30</f>
        <v>0</v>
      </c>
      <c r="I13" s="33">
        <f>dane!J30</f>
        <v>0</v>
      </c>
      <c r="J13" s="33">
        <f>dane!K30</f>
        <v>0</v>
      </c>
      <c r="K13" s="75">
        <f>dane!L30</f>
        <v>0</v>
      </c>
      <c r="M13" s="35">
        <f t="shared" si="5"/>
        <v>0</v>
      </c>
      <c r="N13" s="35">
        <f t="shared" si="6"/>
        <v>0</v>
      </c>
      <c r="O13" s="79" t="str">
        <f t="shared" si="7"/>
        <v/>
      </c>
      <c r="P13" s="79" t="str">
        <f t="shared" si="8"/>
        <v/>
      </c>
      <c r="S13" s="56">
        <f t="shared" si="9"/>
        <v>0</v>
      </c>
      <c r="T13" s="56">
        <f t="shared" si="10"/>
        <v>0</v>
      </c>
      <c r="U13" s="56">
        <f t="shared" si="11"/>
        <v>0</v>
      </c>
      <c r="V13" s="56">
        <f t="shared" si="12"/>
        <v>0</v>
      </c>
      <c r="W13" s="56">
        <f t="shared" si="13"/>
        <v>0</v>
      </c>
      <c r="X13" s="56">
        <f t="shared" si="14"/>
        <v>0</v>
      </c>
      <c r="Z13" s="56">
        <f>dane!G30</f>
        <v>0</v>
      </c>
      <c r="AA13" s="56">
        <f>dane!H30</f>
        <v>0</v>
      </c>
      <c r="AB13" s="56">
        <f>dane!I30</f>
        <v>0</v>
      </c>
      <c r="AC13" s="56">
        <f>dane!J30</f>
        <v>0</v>
      </c>
      <c r="AD13" s="56">
        <f>dane!K30</f>
        <v>0</v>
      </c>
      <c r="AE13" s="56">
        <f>dane!L30</f>
        <v>0</v>
      </c>
    </row>
    <row r="14" spans="1:31" ht="18" customHeight="1" thickBot="1" x14ac:dyDescent="0.25">
      <c r="A14" s="315"/>
      <c r="B14" s="274" t="s">
        <v>30</v>
      </c>
      <c r="C14" s="293"/>
      <c r="D14" s="293"/>
      <c r="E14" s="82">
        <v>30</v>
      </c>
      <c r="F14" s="74">
        <f>dane!G31</f>
        <v>44</v>
      </c>
      <c r="G14" s="33">
        <f>dane!H31</f>
        <v>20</v>
      </c>
      <c r="H14" s="33">
        <f>dane!I31</f>
        <v>0</v>
      </c>
      <c r="I14" s="33">
        <f>dane!J31</f>
        <v>0</v>
      </c>
      <c r="J14" s="134">
        <f>dane!K31</f>
        <v>6</v>
      </c>
      <c r="K14" s="135">
        <f>dane!L31</f>
        <v>5</v>
      </c>
      <c r="M14" s="35">
        <f t="shared" si="5"/>
        <v>24</v>
      </c>
      <c r="N14" s="35">
        <f t="shared" si="6"/>
        <v>0</v>
      </c>
      <c r="O14" s="79" t="str">
        <f t="shared" si="7"/>
        <v/>
      </c>
      <c r="P14" s="79" t="str">
        <f t="shared" si="8"/>
        <v/>
      </c>
      <c r="S14" s="56">
        <f t="shared" si="9"/>
        <v>0</v>
      </c>
      <c r="T14" s="56">
        <f t="shared" si="10"/>
        <v>0</v>
      </c>
      <c r="U14" s="56">
        <f t="shared" si="11"/>
        <v>0</v>
      </c>
      <c r="V14" s="56">
        <f t="shared" si="12"/>
        <v>0</v>
      </c>
      <c r="W14" s="56">
        <f t="shared" si="13"/>
        <v>0</v>
      </c>
      <c r="X14" s="56">
        <f t="shared" si="14"/>
        <v>0</v>
      </c>
      <c r="Z14" s="56">
        <f>dane!G31</f>
        <v>44</v>
      </c>
      <c r="AA14" s="56">
        <f>dane!H31</f>
        <v>20</v>
      </c>
      <c r="AB14" s="56">
        <f>dane!I31</f>
        <v>0</v>
      </c>
      <c r="AC14" s="56">
        <f>dane!J31</f>
        <v>0</v>
      </c>
      <c r="AD14" s="56">
        <f>dane!K31</f>
        <v>6</v>
      </c>
      <c r="AE14" s="56">
        <f>dane!L31</f>
        <v>5</v>
      </c>
    </row>
    <row r="15" spans="1:31" ht="18" customHeight="1" x14ac:dyDescent="0.2">
      <c r="A15" s="315"/>
      <c r="B15" s="274" t="s">
        <v>84</v>
      </c>
      <c r="C15" s="293"/>
      <c r="D15" s="293"/>
      <c r="E15" s="82">
        <v>31</v>
      </c>
      <c r="F15" s="74">
        <f>dane!G32</f>
        <v>29</v>
      </c>
      <c r="G15" s="33">
        <f>dane!H32</f>
        <v>9</v>
      </c>
      <c r="H15" s="33">
        <f>dane!I32</f>
        <v>0</v>
      </c>
      <c r="I15" s="129">
        <f>dane!J32</f>
        <v>0</v>
      </c>
      <c r="J15" s="303"/>
      <c r="K15" s="304"/>
      <c r="M15" s="35">
        <f t="shared" si="5"/>
        <v>20</v>
      </c>
      <c r="N15" s="35">
        <f t="shared" si="6"/>
        <v>0</v>
      </c>
      <c r="O15" s="79" t="str">
        <f t="shared" si="7"/>
        <v/>
      </c>
      <c r="P15" s="79" t="str">
        <f t="shared" si="8"/>
        <v/>
      </c>
      <c r="S15" s="56">
        <f t="shared" ref="S15:S26" si="15">F15-Z15</f>
        <v>0</v>
      </c>
      <c r="T15" s="56">
        <f t="shared" ref="T15:T26" si="16">G15-AA15</f>
        <v>0</v>
      </c>
      <c r="U15" s="56">
        <f t="shared" ref="U15:U26" si="17">H15-AB15</f>
        <v>0</v>
      </c>
      <c r="V15" s="56">
        <f t="shared" ref="V15:V26" si="18">I15-AC15</f>
        <v>0</v>
      </c>
      <c r="W15" s="60"/>
      <c r="X15" s="60"/>
      <c r="Z15" s="56">
        <f>dane!G32</f>
        <v>29</v>
      </c>
      <c r="AA15" s="56">
        <f>dane!H32</f>
        <v>9</v>
      </c>
      <c r="AB15" s="56">
        <f>dane!I32</f>
        <v>0</v>
      </c>
      <c r="AC15" s="56">
        <f>dane!J32</f>
        <v>0</v>
      </c>
      <c r="AD15" s="59"/>
      <c r="AE15" s="59"/>
    </row>
    <row r="16" spans="1:31" ht="25.5" customHeight="1" x14ac:dyDescent="0.2">
      <c r="A16" s="316"/>
      <c r="B16" s="274" t="s">
        <v>130</v>
      </c>
      <c r="C16" s="293"/>
      <c r="D16" s="293"/>
      <c r="E16" s="82">
        <v>32</v>
      </c>
      <c r="F16" s="74">
        <f>dane!G33</f>
        <v>0</v>
      </c>
      <c r="G16" s="33">
        <f>dane!H33</f>
        <v>0</v>
      </c>
      <c r="H16" s="33">
        <f>dane!I33</f>
        <v>0</v>
      </c>
      <c r="I16" s="129">
        <f>dane!J33</f>
        <v>0</v>
      </c>
      <c r="J16" s="305"/>
      <c r="K16" s="306"/>
      <c r="M16" s="35">
        <f t="shared" si="5"/>
        <v>0</v>
      </c>
      <c r="N16" s="35">
        <f t="shared" si="6"/>
        <v>0</v>
      </c>
      <c r="O16" s="79" t="str">
        <f t="shared" si="7"/>
        <v/>
      </c>
      <c r="P16" s="79" t="str">
        <f t="shared" si="8"/>
        <v/>
      </c>
      <c r="S16" s="56">
        <f t="shared" ref="S16" si="19">F16-Z16</f>
        <v>0</v>
      </c>
      <c r="T16" s="56">
        <f t="shared" ref="T16" si="20">G16-AA16</f>
        <v>0</v>
      </c>
      <c r="U16" s="56">
        <f t="shared" ref="U16" si="21">H16-AB16</f>
        <v>0</v>
      </c>
      <c r="V16" s="56">
        <f t="shared" ref="V16" si="22">I16-AC16</f>
        <v>0</v>
      </c>
      <c r="W16" s="60"/>
      <c r="X16" s="60"/>
      <c r="Z16" s="56">
        <f>dane!G33</f>
        <v>0</v>
      </c>
      <c r="AA16" s="56">
        <f>dane!H33</f>
        <v>0</v>
      </c>
      <c r="AB16" s="56">
        <f>dane!I33</f>
        <v>0</v>
      </c>
      <c r="AC16" s="56">
        <f>dane!J33</f>
        <v>0</v>
      </c>
      <c r="AD16" s="59"/>
      <c r="AE16" s="59"/>
    </row>
    <row r="17" spans="1:31" ht="23.65" customHeight="1" x14ac:dyDescent="0.2">
      <c r="A17" s="274" t="s">
        <v>132</v>
      </c>
      <c r="B17" s="293"/>
      <c r="C17" s="293"/>
      <c r="D17" s="293"/>
      <c r="E17" s="82">
        <v>33</v>
      </c>
      <c r="F17" s="123">
        <f>F6+F7-F40</f>
        <v>646</v>
      </c>
      <c r="G17" s="62">
        <f>G6+G7-G40</f>
        <v>310</v>
      </c>
      <c r="H17" s="62">
        <f>H6+H7-H40</f>
        <v>0</v>
      </c>
      <c r="I17" s="133">
        <f>I6+I7-I40</f>
        <v>0</v>
      </c>
      <c r="J17" s="305"/>
      <c r="K17" s="306"/>
      <c r="M17" s="35">
        <f t="shared" si="5"/>
        <v>336</v>
      </c>
      <c r="N17" s="35">
        <f t="shared" si="6"/>
        <v>0</v>
      </c>
      <c r="O17" s="79" t="str">
        <f t="shared" si="7"/>
        <v/>
      </c>
      <c r="P17" s="79" t="str">
        <f t="shared" si="8"/>
        <v/>
      </c>
      <c r="S17" s="56">
        <f t="shared" si="15"/>
        <v>23</v>
      </c>
      <c r="T17" s="56">
        <f t="shared" si="16"/>
        <v>14</v>
      </c>
      <c r="U17" s="56">
        <f t="shared" si="17"/>
        <v>0</v>
      </c>
      <c r="V17" s="56">
        <f t="shared" si="18"/>
        <v>0</v>
      </c>
      <c r="W17" s="60"/>
      <c r="X17" s="60"/>
      <c r="Z17" s="56">
        <f>dane!G34</f>
        <v>623</v>
      </c>
      <c r="AA17" s="56">
        <f>dane!H34</f>
        <v>296</v>
      </c>
      <c r="AB17" s="56">
        <f>dane!I34</f>
        <v>0</v>
      </c>
      <c r="AC17" s="56">
        <f>dane!J34</f>
        <v>0</v>
      </c>
      <c r="AD17" s="59"/>
      <c r="AE17" s="59"/>
    </row>
    <row r="18" spans="1:31" ht="23.65" customHeight="1" x14ac:dyDescent="0.2">
      <c r="A18" s="289" t="s">
        <v>31</v>
      </c>
      <c r="B18" s="294" t="s">
        <v>236</v>
      </c>
      <c r="C18" s="297"/>
      <c r="D18" s="295"/>
      <c r="E18" s="82">
        <v>34</v>
      </c>
      <c r="F18" s="74">
        <f>dane!G35</f>
        <v>334</v>
      </c>
      <c r="G18" s="33">
        <f>dane!H35</f>
        <v>173</v>
      </c>
      <c r="H18" s="33">
        <f>dane!I35</f>
        <v>0</v>
      </c>
      <c r="I18" s="129">
        <f>dane!J35</f>
        <v>0</v>
      </c>
      <c r="J18" s="305"/>
      <c r="K18" s="306"/>
      <c r="M18" s="35">
        <f t="shared" si="5"/>
        <v>161</v>
      </c>
      <c r="N18" s="35">
        <f t="shared" si="6"/>
        <v>0</v>
      </c>
      <c r="O18" s="79" t="str">
        <f t="shared" si="7"/>
        <v/>
      </c>
      <c r="P18" s="79" t="str">
        <f t="shared" si="8"/>
        <v/>
      </c>
      <c r="S18" s="56">
        <f t="shared" si="15"/>
        <v>0</v>
      </c>
      <c r="T18" s="56">
        <f t="shared" si="16"/>
        <v>0</v>
      </c>
      <c r="U18" s="56">
        <f t="shared" si="17"/>
        <v>0</v>
      </c>
      <c r="V18" s="56">
        <f t="shared" si="18"/>
        <v>0</v>
      </c>
      <c r="W18" s="60"/>
      <c r="X18" s="60"/>
      <c r="Z18" s="56">
        <f>dane!G35</f>
        <v>334</v>
      </c>
      <c r="AA18" s="56">
        <f>dane!H35</f>
        <v>173</v>
      </c>
      <c r="AB18" s="56">
        <f>dane!I35</f>
        <v>0</v>
      </c>
      <c r="AC18" s="56">
        <f>dane!J35</f>
        <v>0</v>
      </c>
      <c r="AD18" s="59"/>
      <c r="AE18" s="59"/>
    </row>
    <row r="19" spans="1:31" ht="18" customHeight="1" x14ac:dyDescent="0.2">
      <c r="A19" s="290"/>
      <c r="B19" s="289" t="s">
        <v>25</v>
      </c>
      <c r="C19" s="294" t="s">
        <v>32</v>
      </c>
      <c r="D19" s="295"/>
      <c r="E19" s="82">
        <v>35</v>
      </c>
      <c r="F19" s="74">
        <f>F18-F21</f>
        <v>280</v>
      </c>
      <c r="G19" s="33">
        <f>G18-G21</f>
        <v>148</v>
      </c>
      <c r="H19" s="33">
        <f>H18-H21</f>
        <v>0</v>
      </c>
      <c r="I19" s="129">
        <f>I18-I21</f>
        <v>0</v>
      </c>
      <c r="J19" s="305"/>
      <c r="K19" s="306"/>
      <c r="M19" s="35">
        <f t="shared" si="5"/>
        <v>132</v>
      </c>
      <c r="N19" s="35">
        <f t="shared" si="6"/>
        <v>0</v>
      </c>
      <c r="O19" s="79" t="str">
        <f t="shared" si="7"/>
        <v/>
      </c>
      <c r="P19" s="79" t="str">
        <f t="shared" si="8"/>
        <v/>
      </c>
      <c r="S19" s="56">
        <f t="shared" si="15"/>
        <v>5</v>
      </c>
      <c r="T19" s="56">
        <f t="shared" si="16"/>
        <v>1</v>
      </c>
      <c r="U19" s="56">
        <f t="shared" si="17"/>
        <v>0</v>
      </c>
      <c r="V19" s="56">
        <f t="shared" si="18"/>
        <v>0</v>
      </c>
      <c r="W19" s="60"/>
      <c r="X19" s="60"/>
      <c r="Z19" s="56">
        <f>dane!G36</f>
        <v>275</v>
      </c>
      <c r="AA19" s="56">
        <f>dane!H36</f>
        <v>147</v>
      </c>
      <c r="AB19" s="56">
        <f>dane!I36</f>
        <v>0</v>
      </c>
      <c r="AC19" s="56">
        <f>dane!J36</f>
        <v>0</v>
      </c>
      <c r="AD19" s="59"/>
      <c r="AE19" s="59"/>
    </row>
    <row r="20" spans="1:31" ht="18" customHeight="1" x14ac:dyDescent="0.2">
      <c r="A20" s="290"/>
      <c r="B20" s="290"/>
      <c r="C20" s="294" t="s">
        <v>133</v>
      </c>
      <c r="D20" s="295"/>
      <c r="E20" s="82">
        <v>36</v>
      </c>
      <c r="F20" s="74">
        <f>dane!G37</f>
        <v>0</v>
      </c>
      <c r="G20" s="33">
        <f>dane!H37</f>
        <v>0</v>
      </c>
      <c r="H20" s="33">
        <f>dane!I37</f>
        <v>0</v>
      </c>
      <c r="I20" s="129">
        <f>dane!J37</f>
        <v>0</v>
      </c>
      <c r="J20" s="305"/>
      <c r="K20" s="306"/>
      <c r="M20" s="35">
        <f t="shared" si="5"/>
        <v>0</v>
      </c>
      <c r="N20" s="35">
        <f t="shared" si="6"/>
        <v>0</v>
      </c>
      <c r="O20" s="79" t="str">
        <f t="shared" si="7"/>
        <v/>
      </c>
      <c r="P20" s="79" t="str">
        <f t="shared" si="8"/>
        <v/>
      </c>
      <c r="S20" s="56">
        <f t="shared" si="15"/>
        <v>0</v>
      </c>
      <c r="T20" s="56">
        <f t="shared" si="16"/>
        <v>0</v>
      </c>
      <c r="U20" s="56">
        <f t="shared" si="17"/>
        <v>0</v>
      </c>
      <c r="V20" s="56">
        <f t="shared" si="18"/>
        <v>0</v>
      </c>
      <c r="W20" s="60"/>
      <c r="X20" s="60"/>
      <c r="Z20" s="56">
        <f>dane!G37</f>
        <v>0</v>
      </c>
      <c r="AA20" s="56">
        <f>dane!H37</f>
        <v>0</v>
      </c>
      <c r="AB20" s="56">
        <f>dane!I37</f>
        <v>0</v>
      </c>
      <c r="AC20" s="56">
        <f>dane!J37</f>
        <v>0</v>
      </c>
      <c r="AD20" s="59"/>
      <c r="AE20" s="59"/>
    </row>
    <row r="21" spans="1:31" ht="18" customHeight="1" x14ac:dyDescent="0.2">
      <c r="A21" s="290"/>
      <c r="B21" s="290"/>
      <c r="C21" s="294" t="s">
        <v>134</v>
      </c>
      <c r="D21" s="295"/>
      <c r="E21" s="82">
        <v>37</v>
      </c>
      <c r="F21" s="74">
        <f>SUM(F22:F26)</f>
        <v>54</v>
      </c>
      <c r="G21" s="33">
        <f>SUM(G22:G26)</f>
        <v>25</v>
      </c>
      <c r="H21" s="33">
        <f>SUM(H22:H26)</f>
        <v>0</v>
      </c>
      <c r="I21" s="129">
        <f>SUM(I22:I26)</f>
        <v>0</v>
      </c>
      <c r="J21" s="305"/>
      <c r="K21" s="306"/>
      <c r="M21" s="35">
        <f t="shared" si="5"/>
        <v>29</v>
      </c>
      <c r="N21" s="35">
        <f t="shared" si="6"/>
        <v>0</v>
      </c>
      <c r="O21" s="79" t="str">
        <f t="shared" si="7"/>
        <v/>
      </c>
      <c r="P21" s="79" t="str">
        <f t="shared" si="8"/>
        <v/>
      </c>
      <c r="S21" s="56">
        <f t="shared" si="15"/>
        <v>-5</v>
      </c>
      <c r="T21" s="56">
        <f t="shared" si="16"/>
        <v>-1</v>
      </c>
      <c r="U21" s="56">
        <f t="shared" si="17"/>
        <v>0</v>
      </c>
      <c r="V21" s="56">
        <f t="shared" si="18"/>
        <v>0</v>
      </c>
      <c r="W21" s="60"/>
      <c r="X21" s="60"/>
      <c r="Z21" s="56">
        <f>dane!G38</f>
        <v>59</v>
      </c>
      <c r="AA21" s="56">
        <f>dane!H38</f>
        <v>26</v>
      </c>
      <c r="AB21" s="56">
        <f>dane!I38</f>
        <v>0</v>
      </c>
      <c r="AC21" s="56">
        <f>dane!J38</f>
        <v>0</v>
      </c>
      <c r="AD21" s="59"/>
      <c r="AE21" s="59"/>
    </row>
    <row r="22" spans="1:31" ht="18" customHeight="1" x14ac:dyDescent="0.2">
      <c r="A22" s="290"/>
      <c r="B22" s="290"/>
      <c r="C22" s="289" t="s">
        <v>25</v>
      </c>
      <c r="D22" s="4" t="s">
        <v>33</v>
      </c>
      <c r="E22" s="82">
        <v>38</v>
      </c>
      <c r="F22" s="74">
        <f>Otrzymane!C15</f>
        <v>8</v>
      </c>
      <c r="G22" s="33">
        <f>Otrzymane!D15</f>
        <v>6</v>
      </c>
      <c r="H22" s="33">
        <f>Otrzymane!E15</f>
        <v>0</v>
      </c>
      <c r="I22" s="129">
        <f>Otrzymane!F15</f>
        <v>0</v>
      </c>
      <c r="J22" s="305"/>
      <c r="K22" s="306"/>
      <c r="M22" s="35">
        <f t="shared" si="5"/>
        <v>2</v>
      </c>
      <c r="N22" s="35">
        <f t="shared" si="6"/>
        <v>0</v>
      </c>
      <c r="O22" s="79" t="str">
        <f t="shared" si="7"/>
        <v/>
      </c>
      <c r="P22" s="79" t="str">
        <f t="shared" si="8"/>
        <v/>
      </c>
      <c r="S22" s="56">
        <f t="shared" si="15"/>
        <v>0</v>
      </c>
      <c r="T22" s="56">
        <f t="shared" si="16"/>
        <v>0</v>
      </c>
      <c r="U22" s="56">
        <f t="shared" si="17"/>
        <v>0</v>
      </c>
      <c r="V22" s="56">
        <f t="shared" si="18"/>
        <v>0</v>
      </c>
      <c r="W22" s="60"/>
      <c r="X22" s="60"/>
      <c r="Z22" s="56">
        <f>dane!G39</f>
        <v>8</v>
      </c>
      <c r="AA22" s="56">
        <f>dane!H39</f>
        <v>6</v>
      </c>
      <c r="AB22" s="56">
        <f>dane!I39</f>
        <v>0</v>
      </c>
      <c r="AC22" s="56">
        <f>dane!J39</f>
        <v>0</v>
      </c>
      <c r="AD22" s="59"/>
      <c r="AE22" s="59"/>
    </row>
    <row r="23" spans="1:31" ht="18" customHeight="1" x14ac:dyDescent="0.2">
      <c r="A23" s="290"/>
      <c r="B23" s="290"/>
      <c r="C23" s="290"/>
      <c r="D23" s="4" t="s">
        <v>34</v>
      </c>
      <c r="E23" s="82">
        <v>39</v>
      </c>
      <c r="F23" s="74">
        <f>Otrzymane!C16</f>
        <v>2</v>
      </c>
      <c r="G23" s="33">
        <f>Otrzymane!D16</f>
        <v>1</v>
      </c>
      <c r="H23" s="33">
        <f>Otrzymane!E16</f>
        <v>0</v>
      </c>
      <c r="I23" s="129">
        <f>Otrzymane!F16</f>
        <v>0</v>
      </c>
      <c r="J23" s="305"/>
      <c r="K23" s="306"/>
      <c r="M23" s="35">
        <f t="shared" si="5"/>
        <v>1</v>
      </c>
      <c r="N23" s="35">
        <f t="shared" si="6"/>
        <v>0</v>
      </c>
      <c r="O23" s="79" t="str">
        <f t="shared" si="7"/>
        <v/>
      </c>
      <c r="P23" s="79" t="str">
        <f t="shared" si="8"/>
        <v/>
      </c>
      <c r="S23" s="56">
        <f t="shared" si="15"/>
        <v>0</v>
      </c>
      <c r="T23" s="56">
        <f t="shared" si="16"/>
        <v>0</v>
      </c>
      <c r="U23" s="56">
        <f t="shared" si="17"/>
        <v>0</v>
      </c>
      <c r="V23" s="56">
        <f t="shared" si="18"/>
        <v>0</v>
      </c>
      <c r="W23" s="60"/>
      <c r="X23" s="60"/>
      <c r="Z23" s="56">
        <f>dane!G40</f>
        <v>2</v>
      </c>
      <c r="AA23" s="56">
        <f>dane!H40</f>
        <v>1</v>
      </c>
      <c r="AB23" s="56">
        <f>dane!I40</f>
        <v>0</v>
      </c>
      <c r="AC23" s="56">
        <f>dane!J40</f>
        <v>0</v>
      </c>
      <c r="AD23" s="59"/>
      <c r="AE23" s="59"/>
    </row>
    <row r="24" spans="1:31" ht="18" customHeight="1" x14ac:dyDescent="0.2">
      <c r="A24" s="290"/>
      <c r="B24" s="290"/>
      <c r="C24" s="290"/>
      <c r="D24" s="4" t="s">
        <v>35</v>
      </c>
      <c r="E24" s="82">
        <v>40</v>
      </c>
      <c r="F24" s="74">
        <f>Otrzymane!C17</f>
        <v>34</v>
      </c>
      <c r="G24" s="33">
        <f>Otrzymane!D17</f>
        <v>13</v>
      </c>
      <c r="H24" s="33">
        <f>Otrzymane!E17</f>
        <v>0</v>
      </c>
      <c r="I24" s="129">
        <f>Otrzymane!F17</f>
        <v>0</v>
      </c>
      <c r="J24" s="305"/>
      <c r="K24" s="306"/>
      <c r="M24" s="35">
        <f t="shared" si="5"/>
        <v>21</v>
      </c>
      <c r="N24" s="35">
        <f t="shared" si="6"/>
        <v>0</v>
      </c>
      <c r="O24" s="79" t="str">
        <f t="shared" si="7"/>
        <v/>
      </c>
      <c r="P24" s="79" t="str">
        <f t="shared" si="8"/>
        <v/>
      </c>
      <c r="S24" s="56">
        <f t="shared" si="15"/>
        <v>-3</v>
      </c>
      <c r="T24" s="56">
        <f t="shared" si="16"/>
        <v>-1</v>
      </c>
      <c r="U24" s="56">
        <f t="shared" si="17"/>
        <v>0</v>
      </c>
      <c r="V24" s="56">
        <f t="shared" si="18"/>
        <v>0</v>
      </c>
      <c r="W24" s="60"/>
      <c r="X24" s="60"/>
      <c r="Z24" s="56">
        <f>dane!G41</f>
        <v>37</v>
      </c>
      <c r="AA24" s="56">
        <f>dane!H41</f>
        <v>14</v>
      </c>
      <c r="AB24" s="56">
        <f>dane!I41</f>
        <v>0</v>
      </c>
      <c r="AC24" s="56">
        <f>dane!J41</f>
        <v>0</v>
      </c>
      <c r="AD24" s="59"/>
      <c r="AE24" s="59"/>
    </row>
    <row r="25" spans="1:31" ht="24" x14ac:dyDescent="0.2">
      <c r="A25" s="290"/>
      <c r="B25" s="290"/>
      <c r="C25" s="290"/>
      <c r="D25" s="4" t="s">
        <v>36</v>
      </c>
      <c r="E25" s="82">
        <v>41</v>
      </c>
      <c r="F25" s="74">
        <f>Otrzymane!C18</f>
        <v>9</v>
      </c>
      <c r="G25" s="33">
        <f>Otrzymane!D18</f>
        <v>5</v>
      </c>
      <c r="H25" s="33">
        <f>Otrzymane!E18</f>
        <v>0</v>
      </c>
      <c r="I25" s="129">
        <f>Otrzymane!F18</f>
        <v>0</v>
      </c>
      <c r="J25" s="305"/>
      <c r="K25" s="306"/>
      <c r="M25" s="35">
        <f t="shared" si="5"/>
        <v>4</v>
      </c>
      <c r="N25" s="35">
        <f t="shared" si="6"/>
        <v>0</v>
      </c>
      <c r="O25" s="79" t="str">
        <f t="shared" si="7"/>
        <v/>
      </c>
      <c r="P25" s="79" t="str">
        <f t="shared" si="8"/>
        <v/>
      </c>
      <c r="S25" s="56">
        <f t="shared" si="15"/>
        <v>0</v>
      </c>
      <c r="T25" s="56">
        <f t="shared" si="16"/>
        <v>0</v>
      </c>
      <c r="U25" s="56">
        <f t="shared" si="17"/>
        <v>0</v>
      </c>
      <c r="V25" s="56">
        <f t="shared" si="18"/>
        <v>0</v>
      </c>
      <c r="W25" s="60"/>
      <c r="X25" s="60"/>
      <c r="Z25" s="56">
        <f>dane!G42</f>
        <v>9</v>
      </c>
      <c r="AA25" s="56">
        <f>dane!H42</f>
        <v>5</v>
      </c>
      <c r="AB25" s="56">
        <f>dane!I42</f>
        <v>0</v>
      </c>
      <c r="AC25" s="56">
        <f>dane!J42</f>
        <v>0</v>
      </c>
      <c r="AD25" s="59"/>
      <c r="AE25" s="59"/>
    </row>
    <row r="26" spans="1:31" ht="18" customHeight="1" x14ac:dyDescent="0.2">
      <c r="A26" s="290"/>
      <c r="B26" s="291"/>
      <c r="C26" s="291"/>
      <c r="D26" s="4" t="s">
        <v>37</v>
      </c>
      <c r="E26" s="82">
        <v>42</v>
      </c>
      <c r="F26" s="74">
        <f>Otrzymane!C19</f>
        <v>1</v>
      </c>
      <c r="G26" s="61">
        <f>Otrzymane!D19</f>
        <v>0</v>
      </c>
      <c r="H26" s="61">
        <f>Otrzymane!E19</f>
        <v>0</v>
      </c>
      <c r="I26" s="130">
        <f>Otrzymane!F19</f>
        <v>0</v>
      </c>
      <c r="J26" s="305"/>
      <c r="K26" s="306"/>
      <c r="M26" s="35">
        <f t="shared" si="5"/>
        <v>1</v>
      </c>
      <c r="N26" s="35">
        <f t="shared" si="6"/>
        <v>0</v>
      </c>
      <c r="O26" s="79" t="str">
        <f t="shared" si="7"/>
        <v/>
      </c>
      <c r="P26" s="79" t="str">
        <f t="shared" si="8"/>
        <v/>
      </c>
      <c r="Q26" s="13" t="s">
        <v>265</v>
      </c>
      <c r="S26" s="56">
        <f t="shared" si="15"/>
        <v>-2</v>
      </c>
      <c r="T26" s="56">
        <f t="shared" si="16"/>
        <v>0</v>
      </c>
      <c r="U26" s="56">
        <f t="shared" si="17"/>
        <v>0</v>
      </c>
      <c r="V26" s="56">
        <f t="shared" si="18"/>
        <v>0</v>
      </c>
      <c r="W26" s="60"/>
      <c r="X26" s="60"/>
      <c r="Z26" s="56">
        <f>dane!G43</f>
        <v>3</v>
      </c>
      <c r="AA26" s="56">
        <f>dane!H43</f>
        <v>0</v>
      </c>
      <c r="AB26" s="56">
        <f>dane!I43</f>
        <v>0</v>
      </c>
      <c r="AC26" s="56">
        <f>dane!J43</f>
        <v>0</v>
      </c>
      <c r="AD26" s="59"/>
      <c r="AE26" s="59"/>
    </row>
    <row r="27" spans="1:31" ht="18" customHeight="1" x14ac:dyDescent="0.2">
      <c r="A27" s="290"/>
      <c r="B27" s="294" t="s">
        <v>38</v>
      </c>
      <c r="C27" s="297"/>
      <c r="D27" s="295"/>
      <c r="E27" s="82">
        <v>43</v>
      </c>
      <c r="F27" s="74">
        <f>Otrzymane!C20</f>
        <v>36</v>
      </c>
      <c r="G27" s="33">
        <f>Otrzymane!D20</f>
        <v>13</v>
      </c>
      <c r="H27" s="33">
        <f>Otrzymane!E20</f>
        <v>0</v>
      </c>
      <c r="I27" s="129">
        <f>Otrzymane!F20</f>
        <v>0</v>
      </c>
      <c r="J27" s="305"/>
      <c r="K27" s="306"/>
      <c r="M27" s="35">
        <f t="shared" si="5"/>
        <v>23</v>
      </c>
      <c r="N27" s="35">
        <f t="shared" si="6"/>
        <v>0</v>
      </c>
      <c r="O27" s="79" t="str">
        <f t="shared" si="7"/>
        <v/>
      </c>
      <c r="P27" s="79" t="str">
        <f t="shared" si="8"/>
        <v/>
      </c>
      <c r="S27" s="56">
        <f t="shared" ref="S27:V29" si="23">F27-Z27</f>
        <v>9</v>
      </c>
      <c r="T27" s="56">
        <f t="shared" si="23"/>
        <v>4</v>
      </c>
      <c r="U27" s="56">
        <f t="shared" si="23"/>
        <v>0</v>
      </c>
      <c r="V27" s="56">
        <f t="shared" si="23"/>
        <v>0</v>
      </c>
      <c r="W27" s="60"/>
      <c r="X27" s="60"/>
      <c r="Z27" s="56">
        <f>dane!G44</f>
        <v>27</v>
      </c>
      <c r="AA27" s="56">
        <f>dane!H44</f>
        <v>9</v>
      </c>
      <c r="AB27" s="56">
        <f>dane!I44</f>
        <v>0</v>
      </c>
      <c r="AC27" s="56">
        <f>dane!J44</f>
        <v>0</v>
      </c>
      <c r="AD27" s="59"/>
      <c r="AE27" s="59"/>
    </row>
    <row r="28" spans="1:31" ht="18" customHeight="1" x14ac:dyDescent="0.2">
      <c r="A28" s="290"/>
      <c r="B28" s="294" t="s">
        <v>39</v>
      </c>
      <c r="C28" s="297"/>
      <c r="D28" s="295"/>
      <c r="E28" s="82">
        <v>44</v>
      </c>
      <c r="F28" s="74">
        <f>Otrzymane!C21</f>
        <v>23</v>
      </c>
      <c r="G28" s="33">
        <f>Otrzymane!D21</f>
        <v>16</v>
      </c>
      <c r="H28" s="33">
        <f>Otrzymane!E21</f>
        <v>0</v>
      </c>
      <c r="I28" s="129">
        <f>Otrzymane!F21</f>
        <v>0</v>
      </c>
      <c r="J28" s="305"/>
      <c r="K28" s="306"/>
      <c r="M28" s="35">
        <f t="shared" si="5"/>
        <v>7</v>
      </c>
      <c r="N28" s="35">
        <f t="shared" si="6"/>
        <v>0</v>
      </c>
      <c r="O28" s="79" t="str">
        <f t="shared" si="7"/>
        <v/>
      </c>
      <c r="P28" s="79" t="str">
        <f t="shared" si="8"/>
        <v/>
      </c>
      <c r="S28" s="56">
        <f t="shared" si="23"/>
        <v>0</v>
      </c>
      <c r="T28" s="56">
        <f t="shared" si="23"/>
        <v>0</v>
      </c>
      <c r="U28" s="56">
        <f t="shared" si="23"/>
        <v>0</v>
      </c>
      <c r="V28" s="56">
        <f t="shared" si="23"/>
        <v>0</v>
      </c>
      <c r="W28" s="60"/>
      <c r="X28" s="60"/>
      <c r="Z28" s="56">
        <f>dane!G45</f>
        <v>23</v>
      </c>
      <c r="AA28" s="56">
        <f>dane!H45</f>
        <v>16</v>
      </c>
      <c r="AB28" s="56">
        <f>dane!I45</f>
        <v>0</v>
      </c>
      <c r="AC28" s="56">
        <f>dane!J45</f>
        <v>0</v>
      </c>
      <c r="AD28" s="59"/>
      <c r="AE28" s="59"/>
    </row>
    <row r="29" spans="1:31" ht="23.65" customHeight="1" x14ac:dyDescent="0.2">
      <c r="A29" s="290"/>
      <c r="B29" s="294" t="s">
        <v>135</v>
      </c>
      <c r="C29" s="297"/>
      <c r="D29" s="295"/>
      <c r="E29" s="82">
        <v>45</v>
      </c>
      <c r="F29" s="74">
        <f>Otrzymane!C22</f>
        <v>0</v>
      </c>
      <c r="G29" s="33">
        <f>Otrzymane!D22</f>
        <v>0</v>
      </c>
      <c r="H29" s="33">
        <f>Otrzymane!E22</f>
        <v>0</v>
      </c>
      <c r="I29" s="129">
        <f>Otrzymane!F22</f>
        <v>0</v>
      </c>
      <c r="J29" s="305"/>
      <c r="K29" s="306"/>
      <c r="M29" s="35">
        <f t="shared" si="5"/>
        <v>0</v>
      </c>
      <c r="N29" s="35">
        <f t="shared" si="6"/>
        <v>0</v>
      </c>
      <c r="O29" s="79" t="str">
        <f t="shared" si="7"/>
        <v/>
      </c>
      <c r="P29" s="79" t="str">
        <f t="shared" si="8"/>
        <v/>
      </c>
      <c r="S29" s="56">
        <f t="shared" si="23"/>
        <v>0</v>
      </c>
      <c r="T29" s="56">
        <f t="shared" si="23"/>
        <v>0</v>
      </c>
      <c r="U29" s="56">
        <f t="shared" si="23"/>
        <v>0</v>
      </c>
      <c r="V29" s="56">
        <f t="shared" si="23"/>
        <v>0</v>
      </c>
      <c r="W29" s="60"/>
      <c r="X29" s="60"/>
      <c r="Z29" s="56">
        <f>dane!G46</f>
        <v>0</v>
      </c>
      <c r="AA29" s="56">
        <f>dane!H46</f>
        <v>0</v>
      </c>
      <c r="AB29" s="56">
        <f>dane!I46</f>
        <v>0</v>
      </c>
      <c r="AC29" s="56">
        <f>dane!J46</f>
        <v>0</v>
      </c>
      <c r="AD29" s="59"/>
      <c r="AE29" s="59"/>
    </row>
    <row r="30" spans="1:31" ht="18" customHeight="1" x14ac:dyDescent="0.2">
      <c r="A30" s="290"/>
      <c r="B30" s="294" t="s">
        <v>86</v>
      </c>
      <c r="C30" s="297" t="s">
        <v>85</v>
      </c>
      <c r="D30" s="295"/>
      <c r="E30" s="82">
        <v>46</v>
      </c>
      <c r="F30" s="74">
        <f>Otrzymane!C23</f>
        <v>31</v>
      </c>
      <c r="G30" s="33">
        <f>Otrzymane!D23</f>
        <v>10</v>
      </c>
      <c r="H30" s="33">
        <f>Otrzymane!E23</f>
        <v>0</v>
      </c>
      <c r="I30" s="129">
        <f>Otrzymane!F23</f>
        <v>0</v>
      </c>
      <c r="J30" s="305"/>
      <c r="K30" s="306"/>
      <c r="M30" s="35">
        <f t="shared" si="5"/>
        <v>21</v>
      </c>
      <c r="N30" s="35">
        <f t="shared" si="6"/>
        <v>0</v>
      </c>
      <c r="O30" s="79" t="str">
        <f t="shared" si="7"/>
        <v/>
      </c>
      <c r="P30" s="79" t="str">
        <f t="shared" si="8"/>
        <v/>
      </c>
      <c r="S30" s="56">
        <f t="shared" ref="S30:S41" si="24">F30-Z30</f>
        <v>2</v>
      </c>
      <c r="T30" s="56">
        <f t="shared" ref="T30:T41" si="25">G30-AA30</f>
        <v>1</v>
      </c>
      <c r="U30" s="56">
        <f t="shared" ref="U30:U41" si="26">H30-AB30</f>
        <v>0</v>
      </c>
      <c r="V30" s="56">
        <f t="shared" ref="V30:V41" si="27">I30-AC30</f>
        <v>0</v>
      </c>
      <c r="W30" s="60"/>
      <c r="X30" s="60"/>
      <c r="Z30" s="56">
        <f>dane!G47</f>
        <v>29</v>
      </c>
      <c r="AA30" s="56">
        <f>dane!H47</f>
        <v>9</v>
      </c>
      <c r="AB30" s="56">
        <f>dane!I47</f>
        <v>0</v>
      </c>
      <c r="AC30" s="56">
        <f>dane!J47</f>
        <v>0</v>
      </c>
      <c r="AE30" s="59"/>
    </row>
    <row r="31" spans="1:31" ht="36" customHeight="1" x14ac:dyDescent="0.2">
      <c r="A31" s="290"/>
      <c r="B31" s="307" t="s">
        <v>136</v>
      </c>
      <c r="C31" s="308"/>
      <c r="D31" s="309"/>
      <c r="E31" s="82">
        <v>47</v>
      </c>
      <c r="F31" s="74">
        <f>dane!G48</f>
        <v>0</v>
      </c>
      <c r="G31" s="61">
        <f>dane!H48</f>
        <v>0</v>
      </c>
      <c r="H31" s="61">
        <f>dane!I48</f>
        <v>0</v>
      </c>
      <c r="I31" s="130">
        <f>dane!J48</f>
        <v>0</v>
      </c>
      <c r="J31" s="305"/>
      <c r="K31" s="306"/>
      <c r="L31" s="106" t="s">
        <v>111</v>
      </c>
      <c r="M31" s="35">
        <f t="shared" si="5"/>
        <v>0</v>
      </c>
      <c r="N31" s="35">
        <f t="shared" si="6"/>
        <v>0</v>
      </c>
      <c r="O31" s="79" t="str">
        <f t="shared" si="7"/>
        <v/>
      </c>
      <c r="P31" s="79" t="str">
        <f t="shared" si="8"/>
        <v/>
      </c>
      <c r="S31" s="56">
        <f t="shared" si="24"/>
        <v>0</v>
      </c>
      <c r="T31" s="56">
        <f t="shared" si="25"/>
        <v>0</v>
      </c>
      <c r="U31" s="56">
        <f t="shared" si="26"/>
        <v>0</v>
      </c>
      <c r="V31" s="56">
        <f t="shared" si="27"/>
        <v>0</v>
      </c>
      <c r="W31" s="60"/>
      <c r="X31" s="60"/>
      <c r="Z31" s="56">
        <f>dane!G48</f>
        <v>0</v>
      </c>
      <c r="AA31" s="56">
        <f>dane!H48</f>
        <v>0</v>
      </c>
      <c r="AB31" s="56">
        <f>dane!I48</f>
        <v>0</v>
      </c>
      <c r="AC31" s="56">
        <f>dane!J48</f>
        <v>0</v>
      </c>
      <c r="AE31" s="59"/>
    </row>
    <row r="32" spans="1:31" ht="36.75" customHeight="1" x14ac:dyDescent="0.2">
      <c r="A32" s="290"/>
      <c r="B32" s="307" t="s">
        <v>137</v>
      </c>
      <c r="C32" s="308"/>
      <c r="D32" s="309"/>
      <c r="E32" s="82">
        <v>48</v>
      </c>
      <c r="F32" s="125">
        <f>dane!G49</f>
        <v>5</v>
      </c>
      <c r="G32" s="61">
        <f>dane!H49</f>
        <v>2</v>
      </c>
      <c r="H32" s="61">
        <f>dane!I49</f>
        <v>0</v>
      </c>
      <c r="I32" s="130">
        <f>dane!J49</f>
        <v>0</v>
      </c>
      <c r="J32" s="305"/>
      <c r="K32" s="306"/>
      <c r="M32" s="35">
        <f t="shared" si="5"/>
        <v>3</v>
      </c>
      <c r="N32" s="35">
        <f t="shared" si="6"/>
        <v>0</v>
      </c>
      <c r="O32" s="79" t="str">
        <f t="shared" si="7"/>
        <v/>
      </c>
      <c r="P32" s="79" t="str">
        <f t="shared" si="8"/>
        <v/>
      </c>
      <c r="S32" s="56">
        <f t="shared" si="24"/>
        <v>0</v>
      </c>
      <c r="T32" s="56">
        <f t="shared" si="25"/>
        <v>0</v>
      </c>
      <c r="U32" s="56">
        <f t="shared" si="26"/>
        <v>0</v>
      </c>
      <c r="V32" s="56">
        <f t="shared" si="27"/>
        <v>0</v>
      </c>
      <c r="W32" s="60"/>
      <c r="X32" s="60"/>
      <c r="Z32" s="56">
        <f>dane!G49</f>
        <v>5</v>
      </c>
      <c r="AA32" s="56">
        <f>dane!H49</f>
        <v>2</v>
      </c>
      <c r="AB32" s="56">
        <f>dane!I49</f>
        <v>0</v>
      </c>
      <c r="AC32" s="56">
        <f>dane!J49</f>
        <v>0</v>
      </c>
      <c r="AE32" s="59"/>
    </row>
    <row r="33" spans="1:31" ht="18" customHeight="1" x14ac:dyDescent="0.2">
      <c r="A33" s="290"/>
      <c r="B33" s="294" t="s">
        <v>40</v>
      </c>
      <c r="C33" s="297"/>
      <c r="D33" s="295"/>
      <c r="E33" s="82">
        <v>49</v>
      </c>
      <c r="F33" s="74">
        <f>dane!G50</f>
        <v>155</v>
      </c>
      <c r="G33" s="33">
        <f>dane!H50</f>
        <v>62</v>
      </c>
      <c r="H33" s="33">
        <f>dane!I50</f>
        <v>0</v>
      </c>
      <c r="I33" s="129">
        <f>dane!J50</f>
        <v>0</v>
      </c>
      <c r="J33" s="305"/>
      <c r="K33" s="306"/>
      <c r="M33" s="35">
        <f t="shared" si="5"/>
        <v>93</v>
      </c>
      <c r="N33" s="35">
        <f t="shared" si="6"/>
        <v>0</v>
      </c>
      <c r="O33" s="79" t="str">
        <f t="shared" si="7"/>
        <v/>
      </c>
      <c r="P33" s="79" t="str">
        <f t="shared" si="8"/>
        <v/>
      </c>
      <c r="S33" s="56">
        <f t="shared" si="24"/>
        <v>0</v>
      </c>
      <c r="T33" s="56">
        <f t="shared" si="25"/>
        <v>0</v>
      </c>
      <c r="U33" s="56">
        <f t="shared" si="26"/>
        <v>0</v>
      </c>
      <c r="V33" s="56">
        <f t="shared" si="27"/>
        <v>0</v>
      </c>
      <c r="W33" s="60"/>
      <c r="X33" s="60"/>
      <c r="Z33" s="56">
        <f>dane!G50</f>
        <v>155</v>
      </c>
      <c r="AA33" s="56">
        <f>dane!H50</f>
        <v>62</v>
      </c>
      <c r="AB33" s="56">
        <f>dane!I50</f>
        <v>0</v>
      </c>
      <c r="AC33" s="56">
        <f>dane!J50</f>
        <v>0</v>
      </c>
      <c r="AE33" s="59"/>
    </row>
    <row r="34" spans="1:31" ht="18" customHeight="1" x14ac:dyDescent="0.2">
      <c r="A34" s="290"/>
      <c r="B34" s="294" t="s">
        <v>41</v>
      </c>
      <c r="C34" s="297"/>
      <c r="D34" s="295"/>
      <c r="E34" s="82">
        <v>50</v>
      </c>
      <c r="F34" s="74">
        <f>dane!G51</f>
        <v>21</v>
      </c>
      <c r="G34" s="33">
        <f>dane!H51</f>
        <v>12</v>
      </c>
      <c r="H34" s="33">
        <f>dane!I51</f>
        <v>0</v>
      </c>
      <c r="I34" s="129">
        <f>dane!J51</f>
        <v>0</v>
      </c>
      <c r="J34" s="305"/>
      <c r="K34" s="306"/>
      <c r="M34" s="35">
        <f t="shared" si="5"/>
        <v>9</v>
      </c>
      <c r="N34" s="35">
        <f t="shared" si="6"/>
        <v>0</v>
      </c>
      <c r="O34" s="79" t="str">
        <f t="shared" si="7"/>
        <v/>
      </c>
      <c r="P34" s="79" t="str">
        <f t="shared" si="8"/>
        <v/>
      </c>
      <c r="S34" s="56">
        <f t="shared" si="24"/>
        <v>0</v>
      </c>
      <c r="T34" s="56">
        <f t="shared" si="25"/>
        <v>0</v>
      </c>
      <c r="U34" s="56">
        <f t="shared" si="26"/>
        <v>0</v>
      </c>
      <c r="V34" s="56">
        <f t="shared" si="27"/>
        <v>0</v>
      </c>
      <c r="W34" s="60"/>
      <c r="X34" s="60"/>
      <c r="Z34" s="56">
        <f>dane!G51</f>
        <v>21</v>
      </c>
      <c r="AA34" s="56">
        <f>dane!H51</f>
        <v>12</v>
      </c>
      <c r="AB34" s="56">
        <f>dane!I51</f>
        <v>0</v>
      </c>
      <c r="AC34" s="56">
        <f>dane!J51</f>
        <v>0</v>
      </c>
      <c r="AE34" s="59"/>
    </row>
    <row r="35" spans="1:31" ht="18" customHeight="1" x14ac:dyDescent="0.2">
      <c r="A35" s="290"/>
      <c r="B35" s="294" t="s">
        <v>42</v>
      </c>
      <c r="C35" s="297"/>
      <c r="D35" s="295"/>
      <c r="E35" s="82">
        <v>51</v>
      </c>
      <c r="F35" s="74">
        <f>dane!G52</f>
        <v>4</v>
      </c>
      <c r="G35" s="33">
        <f>dane!H52</f>
        <v>1</v>
      </c>
      <c r="H35" s="33">
        <f>dane!I52</f>
        <v>0</v>
      </c>
      <c r="I35" s="129">
        <f>dane!J52</f>
        <v>0</v>
      </c>
      <c r="J35" s="305"/>
      <c r="K35" s="306"/>
      <c r="M35" s="35">
        <f t="shared" si="5"/>
        <v>3</v>
      </c>
      <c r="N35" s="35">
        <f t="shared" si="6"/>
        <v>0</v>
      </c>
      <c r="O35" s="79" t="str">
        <f t="shared" si="7"/>
        <v/>
      </c>
      <c r="P35" s="79" t="str">
        <f t="shared" si="8"/>
        <v/>
      </c>
      <c r="S35" s="56">
        <f t="shared" si="24"/>
        <v>0</v>
      </c>
      <c r="T35" s="56">
        <f t="shared" si="25"/>
        <v>0</v>
      </c>
      <c r="U35" s="56">
        <f t="shared" si="26"/>
        <v>0</v>
      </c>
      <c r="V35" s="56">
        <f t="shared" si="27"/>
        <v>0</v>
      </c>
      <c r="W35" s="60"/>
      <c r="X35" s="60"/>
      <c r="Z35" s="56">
        <f>dane!G52</f>
        <v>4</v>
      </c>
      <c r="AA35" s="56">
        <f>dane!H52</f>
        <v>1</v>
      </c>
      <c r="AB35" s="56">
        <f>dane!I52</f>
        <v>0</v>
      </c>
      <c r="AC35" s="56">
        <f>dane!J52</f>
        <v>0</v>
      </c>
      <c r="AE35" s="59"/>
    </row>
    <row r="36" spans="1:31" ht="18" customHeight="1" x14ac:dyDescent="0.2">
      <c r="A36" s="290"/>
      <c r="B36" s="294" t="s">
        <v>264</v>
      </c>
      <c r="C36" s="297"/>
      <c r="D36" s="295"/>
      <c r="E36" s="82">
        <v>52</v>
      </c>
      <c r="F36" s="74">
        <f>dane!G53</f>
        <v>5</v>
      </c>
      <c r="G36" s="33">
        <f>dane!H53</f>
        <v>4</v>
      </c>
      <c r="H36" s="33">
        <f>dane!I53</f>
        <v>0</v>
      </c>
      <c r="I36" s="129">
        <f>dane!J53</f>
        <v>0</v>
      </c>
      <c r="J36" s="305"/>
      <c r="K36" s="306"/>
      <c r="M36" s="35">
        <f t="shared" si="5"/>
        <v>1</v>
      </c>
      <c r="N36" s="35">
        <f t="shared" si="6"/>
        <v>0</v>
      </c>
      <c r="O36" s="79" t="str">
        <f t="shared" si="7"/>
        <v/>
      </c>
      <c r="P36" s="79" t="str">
        <f t="shared" si="8"/>
        <v/>
      </c>
      <c r="S36" s="56">
        <f t="shared" si="24"/>
        <v>0</v>
      </c>
      <c r="T36" s="56">
        <f t="shared" si="25"/>
        <v>0</v>
      </c>
      <c r="U36" s="56">
        <f t="shared" si="26"/>
        <v>0</v>
      </c>
      <c r="V36" s="56">
        <f t="shared" si="27"/>
        <v>0</v>
      </c>
      <c r="W36" s="60"/>
      <c r="X36" s="60"/>
      <c r="Z36" s="56">
        <f>dane!G53</f>
        <v>5</v>
      </c>
      <c r="AA36" s="56">
        <f>dane!H53</f>
        <v>4</v>
      </c>
      <c r="AB36" s="56">
        <f>dane!I53</f>
        <v>0</v>
      </c>
      <c r="AC36" s="56">
        <f>dane!J53</f>
        <v>0</v>
      </c>
      <c r="AE36" s="59"/>
    </row>
    <row r="37" spans="1:31" ht="18" customHeight="1" x14ac:dyDescent="0.2">
      <c r="A37" s="290"/>
      <c r="B37" s="294" t="s">
        <v>43</v>
      </c>
      <c r="C37" s="297"/>
      <c r="D37" s="295"/>
      <c r="E37" s="82">
        <v>53</v>
      </c>
      <c r="F37" s="125">
        <f>dane!G54</f>
        <v>9</v>
      </c>
      <c r="G37" s="61">
        <f>dane!H54</f>
        <v>3</v>
      </c>
      <c r="H37" s="61">
        <f>dane!I54</f>
        <v>0</v>
      </c>
      <c r="I37" s="130">
        <f>dane!J54</f>
        <v>0</v>
      </c>
      <c r="J37" s="305"/>
      <c r="K37" s="306"/>
      <c r="M37" s="35">
        <f t="shared" si="5"/>
        <v>6</v>
      </c>
      <c r="N37" s="35">
        <f t="shared" si="6"/>
        <v>0</v>
      </c>
      <c r="O37" s="79" t="str">
        <f t="shared" si="7"/>
        <v/>
      </c>
      <c r="P37" s="79" t="str">
        <f t="shared" si="8"/>
        <v/>
      </c>
      <c r="S37" s="56">
        <f t="shared" si="24"/>
        <v>0</v>
      </c>
      <c r="T37" s="56">
        <f t="shared" si="25"/>
        <v>0</v>
      </c>
      <c r="U37" s="56">
        <f t="shared" si="26"/>
        <v>0</v>
      </c>
      <c r="V37" s="56">
        <f t="shared" si="27"/>
        <v>0</v>
      </c>
      <c r="W37" s="60"/>
      <c r="X37" s="60"/>
      <c r="Z37" s="56">
        <f>dane!G54</f>
        <v>9</v>
      </c>
      <c r="AA37" s="56">
        <f>dane!H54</f>
        <v>3</v>
      </c>
      <c r="AB37" s="56">
        <f>dane!I54</f>
        <v>0</v>
      </c>
      <c r="AC37" s="56">
        <f>dane!J54</f>
        <v>0</v>
      </c>
      <c r="AE37" s="59"/>
    </row>
    <row r="38" spans="1:31" ht="18" customHeight="1" x14ac:dyDescent="0.2">
      <c r="A38" s="290"/>
      <c r="B38" s="294" t="s">
        <v>44</v>
      </c>
      <c r="C38" s="297"/>
      <c r="D38" s="295"/>
      <c r="E38" s="82">
        <v>54</v>
      </c>
      <c r="F38" s="125">
        <f>dane!G55</f>
        <v>5</v>
      </c>
      <c r="G38" s="61">
        <f>dane!H55</f>
        <v>3</v>
      </c>
      <c r="H38" s="61">
        <f>dane!I55</f>
        <v>0</v>
      </c>
      <c r="I38" s="130">
        <f>dane!J55</f>
        <v>0</v>
      </c>
      <c r="J38" s="305"/>
      <c r="K38" s="306"/>
      <c r="M38" s="35">
        <f t="shared" si="5"/>
        <v>2</v>
      </c>
      <c r="N38" s="35">
        <f t="shared" si="6"/>
        <v>0</v>
      </c>
      <c r="O38" s="79" t="str">
        <f t="shared" si="7"/>
        <v/>
      </c>
      <c r="P38" s="79" t="str">
        <f t="shared" si="8"/>
        <v/>
      </c>
      <c r="S38" s="56">
        <f t="shared" si="24"/>
        <v>0</v>
      </c>
      <c r="T38" s="56">
        <f t="shared" si="25"/>
        <v>0</v>
      </c>
      <c r="U38" s="56">
        <f t="shared" si="26"/>
        <v>0</v>
      </c>
      <c r="V38" s="56">
        <f t="shared" si="27"/>
        <v>0</v>
      </c>
      <c r="W38" s="60"/>
      <c r="X38" s="60"/>
      <c r="Z38" s="56">
        <f>dane!G55</f>
        <v>5</v>
      </c>
      <c r="AA38" s="56">
        <f>dane!H55</f>
        <v>3</v>
      </c>
      <c r="AB38" s="56">
        <f>dane!I55</f>
        <v>0</v>
      </c>
      <c r="AC38" s="56">
        <f>dane!J55</f>
        <v>0</v>
      </c>
      <c r="AE38" s="59"/>
    </row>
    <row r="39" spans="1:31" ht="18" customHeight="1" x14ac:dyDescent="0.2">
      <c r="A39" s="291"/>
      <c r="B39" s="294" t="s">
        <v>45</v>
      </c>
      <c r="C39" s="297"/>
      <c r="D39" s="295"/>
      <c r="E39" s="82">
        <v>55</v>
      </c>
      <c r="F39" s="74">
        <f>F17-F18-SUM(F27:F38)</f>
        <v>18</v>
      </c>
      <c r="G39" s="33">
        <f>G17-G18-SUM(G27:G38)</f>
        <v>11</v>
      </c>
      <c r="H39" s="33">
        <f>H17-H18-SUM(H27:H38)</f>
        <v>0</v>
      </c>
      <c r="I39" s="129">
        <f>I17-I18-SUM(I27:I38)</f>
        <v>0</v>
      </c>
      <c r="J39" s="305"/>
      <c r="K39" s="306"/>
      <c r="M39" s="35">
        <f t="shared" si="5"/>
        <v>7</v>
      </c>
      <c r="N39" s="35">
        <f t="shared" si="6"/>
        <v>0</v>
      </c>
      <c r="O39" s="79" t="str">
        <f t="shared" si="7"/>
        <v/>
      </c>
      <c r="P39" s="79" t="str">
        <f t="shared" si="8"/>
        <v/>
      </c>
      <c r="S39" s="56">
        <f t="shared" si="24"/>
        <v>12</v>
      </c>
      <c r="T39" s="56">
        <f t="shared" si="25"/>
        <v>9</v>
      </c>
      <c r="U39" s="56">
        <f t="shared" si="26"/>
        <v>0</v>
      </c>
      <c r="V39" s="56">
        <f t="shared" si="27"/>
        <v>0</v>
      </c>
      <c r="W39" s="60"/>
      <c r="X39" s="60"/>
      <c r="Z39" s="56">
        <f>dane!G56</f>
        <v>6</v>
      </c>
      <c r="AA39" s="56">
        <f>dane!H56</f>
        <v>2</v>
      </c>
      <c r="AB39" s="56">
        <f>dane!I56</f>
        <v>0</v>
      </c>
      <c r="AC39" s="56">
        <f>dane!J56</f>
        <v>0</v>
      </c>
      <c r="AE39" s="59"/>
    </row>
    <row r="40" spans="1:31" ht="23.65" customHeight="1" x14ac:dyDescent="0.2">
      <c r="A40" s="300" t="s">
        <v>138</v>
      </c>
      <c r="B40" s="301"/>
      <c r="C40" s="301"/>
      <c r="D40" s="302"/>
      <c r="E40" s="82">
        <v>56</v>
      </c>
      <c r="F40" s="126">
        <f>dane!G57</f>
        <v>4248</v>
      </c>
      <c r="G40" s="63">
        <f>dane!H57</f>
        <v>2103</v>
      </c>
      <c r="H40" s="63">
        <f>dane!I57</f>
        <v>0</v>
      </c>
      <c r="I40" s="131">
        <f>dane!J57</f>
        <v>0</v>
      </c>
      <c r="J40" s="305"/>
      <c r="K40" s="306"/>
      <c r="M40" s="35">
        <f t="shared" si="5"/>
        <v>2145</v>
      </c>
      <c r="N40" s="35">
        <f t="shared" si="6"/>
        <v>0</v>
      </c>
      <c r="O40" s="79" t="str">
        <f t="shared" si="7"/>
        <v/>
      </c>
      <c r="P40" s="79" t="str">
        <f t="shared" si="8"/>
        <v/>
      </c>
      <c r="S40" s="56">
        <f t="shared" si="24"/>
        <v>0</v>
      </c>
      <c r="T40" s="56">
        <f t="shared" si="25"/>
        <v>0</v>
      </c>
      <c r="U40" s="56">
        <f t="shared" si="26"/>
        <v>0</v>
      </c>
      <c r="V40" s="56">
        <f t="shared" si="27"/>
        <v>0</v>
      </c>
      <c r="W40" s="60"/>
      <c r="X40" s="60"/>
      <c r="Z40" s="56">
        <f>dane!G57</f>
        <v>4248</v>
      </c>
      <c r="AA40" s="56">
        <f>dane!H57</f>
        <v>2103</v>
      </c>
      <c r="AB40" s="56">
        <f>dane!I57</f>
        <v>0</v>
      </c>
      <c r="AC40" s="56">
        <f>dane!J57</f>
        <v>0</v>
      </c>
      <c r="AE40" s="59"/>
    </row>
    <row r="41" spans="1:31" ht="18" customHeight="1" thickBot="1" x14ac:dyDescent="0.25">
      <c r="A41" s="274" t="s">
        <v>147</v>
      </c>
      <c r="B41" s="293"/>
      <c r="C41" s="293"/>
      <c r="D41" s="293"/>
      <c r="E41" s="82">
        <v>57</v>
      </c>
      <c r="F41" s="127">
        <f>dane!G58</f>
        <v>841</v>
      </c>
      <c r="G41" s="128">
        <f>dane!H58</f>
        <v>412</v>
      </c>
      <c r="H41" s="128">
        <f>dane!I58</f>
        <v>0</v>
      </c>
      <c r="I41" s="132">
        <f>dane!J58</f>
        <v>0</v>
      </c>
      <c r="J41" s="305"/>
      <c r="K41" s="306"/>
      <c r="M41" s="35">
        <f t="shared" si="5"/>
        <v>429</v>
      </c>
      <c r="N41" s="35">
        <f t="shared" si="6"/>
        <v>0</v>
      </c>
      <c r="O41" s="79" t="str">
        <f t="shared" si="7"/>
        <v/>
      </c>
      <c r="P41" s="79" t="str">
        <f t="shared" si="8"/>
        <v/>
      </c>
      <c r="S41" s="56">
        <f t="shared" si="24"/>
        <v>0</v>
      </c>
      <c r="T41" s="56">
        <f t="shared" si="25"/>
        <v>0</v>
      </c>
      <c r="U41" s="56">
        <f t="shared" si="26"/>
        <v>0</v>
      </c>
      <c r="V41" s="56">
        <f t="shared" si="27"/>
        <v>0</v>
      </c>
      <c r="W41" s="60"/>
      <c r="X41" s="60"/>
      <c r="Z41" s="56">
        <f>dane!G58</f>
        <v>841</v>
      </c>
      <c r="AA41" s="56">
        <f>dane!H58</f>
        <v>412</v>
      </c>
      <c r="AB41" s="56">
        <f>dane!I58</f>
        <v>0</v>
      </c>
      <c r="AC41" s="56">
        <f>dane!J58</f>
        <v>0</v>
      </c>
      <c r="AD41" s="59"/>
      <c r="AE41" s="59"/>
    </row>
    <row r="42" spans="1:31" x14ac:dyDescent="0.2">
      <c r="A42" s="298" t="s">
        <v>1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</row>
  </sheetData>
  <mergeCells count="48">
    <mergeCell ref="Z4:AE4"/>
    <mergeCell ref="S4:X4"/>
    <mergeCell ref="M5:N5"/>
    <mergeCell ref="B28:D28"/>
    <mergeCell ref="B18:D18"/>
    <mergeCell ref="B10:D10"/>
    <mergeCell ref="B11:D11"/>
    <mergeCell ref="B12:D12"/>
    <mergeCell ref="A5:E5"/>
    <mergeCell ref="A3:E4"/>
    <mergeCell ref="B14:D14"/>
    <mergeCell ref="B15:D15"/>
    <mergeCell ref="B27:D27"/>
    <mergeCell ref="C20:D20"/>
    <mergeCell ref="B16:D16"/>
    <mergeCell ref="A10:A16"/>
    <mergeCell ref="A42:K42"/>
    <mergeCell ref="B37:D37"/>
    <mergeCell ref="B38:D38"/>
    <mergeCell ref="B39:D39"/>
    <mergeCell ref="B36:D36"/>
    <mergeCell ref="A40:D40"/>
    <mergeCell ref="A41:D41"/>
    <mergeCell ref="J15:K41"/>
    <mergeCell ref="A17:D17"/>
    <mergeCell ref="B31:D31"/>
    <mergeCell ref="C21:D21"/>
    <mergeCell ref="B32:D32"/>
    <mergeCell ref="B35:D35"/>
    <mergeCell ref="B30:D30"/>
    <mergeCell ref="B29:D29"/>
    <mergeCell ref="B33:D33"/>
    <mergeCell ref="A1:K1"/>
    <mergeCell ref="A18:A39"/>
    <mergeCell ref="B19:B26"/>
    <mergeCell ref="C22:C26"/>
    <mergeCell ref="H3:I3"/>
    <mergeCell ref="J3:K3"/>
    <mergeCell ref="G3:G4"/>
    <mergeCell ref="F3:F4"/>
    <mergeCell ref="A6:D6"/>
    <mergeCell ref="A7:D7"/>
    <mergeCell ref="C19:D19"/>
    <mergeCell ref="B13:D13"/>
    <mergeCell ref="A8:A9"/>
    <mergeCell ref="B8:D8"/>
    <mergeCell ref="B9:D9"/>
    <mergeCell ref="B34:D34"/>
  </mergeCells>
  <phoneticPr fontId="0" type="noConversion"/>
  <conditionalFormatting sqref="G33:G36 G17:G30">
    <cfRule type="cellIs" dxfId="22" priority="6" stopIfTrue="1" operator="greaterThan">
      <formula>F17</formula>
    </cfRule>
  </conditionalFormatting>
  <conditionalFormatting sqref="I33:I36 I17:I30">
    <cfRule type="cellIs" dxfId="21" priority="7" stopIfTrue="1" operator="greaterThan">
      <formula>H17</formula>
    </cfRule>
    <cfRule type="cellIs" dxfId="20" priority="8" stopIfTrue="1" operator="greaterThan">
      <formula>$G17</formula>
    </cfRule>
  </conditionalFormatting>
  <conditionalFormatting sqref="H33:H36 H17:H30">
    <cfRule type="cellIs" dxfId="19" priority="9" stopIfTrue="1" operator="greaterThan">
      <formula>F17</formula>
    </cfRule>
  </conditionalFormatting>
  <conditionalFormatting sqref="F15:I16">
    <cfRule type="cellIs" dxfId="18" priority="10" stopIfTrue="1" operator="notEqual">
      <formula>Z15</formula>
    </cfRule>
  </conditionalFormatting>
  <conditionalFormatting sqref="M6:N41">
    <cfRule type="cellIs" dxfId="17" priority="11" stopIfTrue="1" operator="greaterThanOrEqual">
      <formula>0</formula>
    </cfRule>
    <cfRule type="cellIs" dxfId="16" priority="12" stopIfTrue="1" operator="lessThan">
      <formula>0</formula>
    </cfRule>
  </conditionalFormatting>
  <conditionalFormatting sqref="S6:X14 S15:V41">
    <cfRule type="cellIs" dxfId="15" priority="13" stopIfTrue="1" operator="notEqual">
      <formula>0</formula>
    </cfRule>
  </conditionalFormatting>
  <conditionalFormatting sqref="F6:K14 F15:I41">
    <cfRule type="cellIs" dxfId="14" priority="5" operator="lessThan">
      <formula>0</formula>
    </cfRule>
  </conditionalFormatting>
  <conditionalFormatting sqref="F18">
    <cfRule type="cellIs" dxfId="13" priority="4" stopIfTrue="1" operator="notEqual">
      <formula>Z18</formula>
    </cfRule>
  </conditionalFormatting>
  <conditionalFormatting sqref="F20">
    <cfRule type="cellIs" dxfId="12" priority="3" stopIfTrue="1" operator="notEqual">
      <formula>Z20</formula>
    </cfRule>
  </conditionalFormatting>
  <conditionalFormatting sqref="F31">
    <cfRule type="cellIs" dxfId="11" priority="2" stopIfTrue="1" operator="notEqual">
      <formula>Z31</formula>
    </cfRule>
  </conditionalFormatting>
  <pageMargins left="0.42" right="0.22" top="0.5" bottom="0.31" header="0.16" footer="0.19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AO43"/>
  <sheetViews>
    <sheetView showGridLines="0" zoomScaleNormal="100" workbookViewId="0">
      <selection activeCell="K3" sqref="K3"/>
    </sheetView>
  </sheetViews>
  <sheetFormatPr defaultColWidth="8.85546875" defaultRowHeight="12" outlineLevelCol="1" x14ac:dyDescent="0.2"/>
  <cols>
    <col min="1" max="1" width="3.85546875" style="9" customWidth="1"/>
    <col min="2" max="2" width="3.28515625" style="9" customWidth="1"/>
    <col min="3" max="3" width="4.28515625" style="9" customWidth="1"/>
    <col min="4" max="4" width="28.7109375" style="9" customWidth="1"/>
    <col min="5" max="5" width="5.28515625" style="11" customWidth="1"/>
    <col min="6" max="6" width="8.140625" style="9" customWidth="1"/>
    <col min="7" max="7" width="7.28515625" style="9" customWidth="1"/>
    <col min="8" max="8" width="6.85546875" style="9" customWidth="1"/>
    <col min="9" max="9" width="6.7109375" style="9" customWidth="1"/>
    <col min="10" max="10" width="7.28515625" style="9" customWidth="1"/>
    <col min="11" max="11" width="7.7109375" style="9" customWidth="1"/>
    <col min="12" max="12" width="5.5703125" style="9" customWidth="1"/>
    <col min="13" max="27" width="3.5703125" style="9" hidden="1" customWidth="1" outlineLevel="1"/>
    <col min="28" max="28" width="4.5703125" style="9" hidden="1" customWidth="1" outlineLevel="1"/>
    <col min="29" max="29" width="4.5703125" style="9" customWidth="1" collapsed="1"/>
    <col min="30" max="32" width="4.5703125" style="9" customWidth="1"/>
    <col min="33" max="33" width="5.5703125" style="9" customWidth="1"/>
    <col min="34" max="34" width="4.5703125" style="9" customWidth="1"/>
    <col min="35" max="35" width="8.85546875" style="9" customWidth="1"/>
    <col min="36" max="39" width="4" style="9" bestFit="1" customWidth="1"/>
    <col min="40" max="40" width="5" style="9" bestFit="1" customWidth="1"/>
    <col min="41" max="41" width="4" style="9" bestFit="1" customWidth="1"/>
    <col min="42" max="42" width="2.85546875" style="9" customWidth="1"/>
    <col min="43" max="16384" width="8.85546875" style="9"/>
  </cols>
  <sheetData>
    <row r="1" spans="1:41" ht="5.45" customHeight="1" x14ac:dyDescent="0.2"/>
    <row r="2" spans="1:41" ht="27.6" customHeight="1" x14ac:dyDescent="0.25">
      <c r="A2" s="328" t="str">
        <f>IF(Otrzymane!B57=1,"1.3. Bilans wybranych kategorii bezrobotnych, będących w szczególnej sytuacji na rynku pracy - Miasto Opole (1661)",IF(Otrzymane!B57=2,"1.3. Bilans wybranych kategorii bezrobotnych, będących w szczególnej sytuacji na rynku pracy - powiat opolski (1609)","1.3. Bilans wybranych kategorii bezrobotnych, będących w szczególnej sytuacji na rynku pracy"))</f>
        <v>1.3. Bilans wybranych kategorii bezrobotnych, będących w szczególnej sytuacji na rynku pracy - Miasto Opole (1661)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4" spans="1:41" s="2" customFormat="1" ht="22.9" customHeight="1" x14ac:dyDescent="0.2">
      <c r="A4" s="330" t="s">
        <v>5</v>
      </c>
      <c r="B4" s="330"/>
      <c r="C4" s="330"/>
      <c r="D4" s="330"/>
      <c r="E4" s="330"/>
      <c r="F4" s="330" t="s">
        <v>21</v>
      </c>
      <c r="G4" s="331"/>
      <c r="H4" s="330" t="s">
        <v>22</v>
      </c>
      <c r="I4" s="331"/>
      <c r="J4" s="330" t="s">
        <v>64</v>
      </c>
      <c r="K4" s="331"/>
    </row>
    <row r="5" spans="1:41" ht="21" customHeight="1" x14ac:dyDescent="0.2">
      <c r="A5" s="330"/>
      <c r="B5" s="330"/>
      <c r="C5" s="330"/>
      <c r="D5" s="330"/>
      <c r="E5" s="330"/>
      <c r="F5" s="15" t="s">
        <v>12</v>
      </c>
      <c r="G5" s="15" t="s">
        <v>13</v>
      </c>
      <c r="H5" s="15" t="s">
        <v>12</v>
      </c>
      <c r="I5" s="15" t="s">
        <v>13</v>
      </c>
      <c r="J5" s="15" t="s">
        <v>12</v>
      </c>
      <c r="K5" s="15" t="s">
        <v>13</v>
      </c>
      <c r="AC5" s="310" t="s">
        <v>105</v>
      </c>
      <c r="AD5" s="311"/>
      <c r="AE5" s="311"/>
      <c r="AF5" s="311"/>
      <c r="AG5" s="311"/>
      <c r="AH5" s="312"/>
      <c r="AI5"/>
      <c r="AJ5" s="277" t="s">
        <v>104</v>
      </c>
      <c r="AK5" s="277"/>
      <c r="AL5" s="277"/>
      <c r="AM5" s="277"/>
      <c r="AN5" s="277"/>
      <c r="AO5" s="277"/>
    </row>
    <row r="6" spans="1:41" s="11" customFormat="1" ht="13.5" thickBot="1" x14ac:dyDescent="0.25">
      <c r="A6" s="292">
        <v>0</v>
      </c>
      <c r="B6" s="314"/>
      <c r="C6" s="314"/>
      <c r="D6" s="314"/>
      <c r="E6" s="314"/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M6" s="314" t="s">
        <v>101</v>
      </c>
      <c r="N6" s="314"/>
      <c r="O6" s="314"/>
      <c r="P6" s="336" t="s">
        <v>100</v>
      </c>
      <c r="Q6" s="337"/>
      <c r="R6" s="337"/>
      <c r="S6" s="337"/>
      <c r="T6" s="337"/>
      <c r="U6" s="338"/>
      <c r="V6" s="339" t="s">
        <v>103</v>
      </c>
      <c r="W6" s="339"/>
      <c r="X6" s="339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24.6" customHeight="1" x14ac:dyDescent="0.2">
      <c r="A7" s="332" t="s">
        <v>46</v>
      </c>
      <c r="B7" s="317"/>
      <c r="C7" s="317"/>
      <c r="D7" s="318"/>
      <c r="E7" s="6">
        <v>58</v>
      </c>
      <c r="F7" s="136">
        <f>Otrzymane!C7</f>
        <v>421</v>
      </c>
      <c r="G7" s="104">
        <f>Otrzymane!D7</f>
        <v>225</v>
      </c>
      <c r="H7" s="104">
        <f>Otrzymane!E7</f>
        <v>1417</v>
      </c>
      <c r="I7" s="104">
        <f>Otrzymane!F7</f>
        <v>550</v>
      </c>
      <c r="J7" s="104">
        <f>Otrzymane!G7</f>
        <v>2304</v>
      </c>
      <c r="K7" s="105">
        <f>Otrzymane!H7</f>
        <v>1220</v>
      </c>
      <c r="M7" s="35">
        <f t="shared" ref="M7:M12" si="0">F7-G7</f>
        <v>196</v>
      </c>
      <c r="N7" s="39">
        <f t="shared" ref="N7:N12" si="1">H7-I7</f>
        <v>867</v>
      </c>
      <c r="O7" s="39">
        <f>J7-K7</f>
        <v>1084</v>
      </c>
      <c r="P7" s="39">
        <f>'MPIPS-01_s2'!$F6-'MPIPS-01_s3'!F7</f>
        <v>3918</v>
      </c>
      <c r="Q7" s="39">
        <f>'MPIPS-01_s2'!$G6-'MPIPS-01_s3'!G7</f>
        <v>1928</v>
      </c>
      <c r="R7" s="39">
        <f>'MPIPS-01_s2'!$F6-'MPIPS-01_s3'!H7</f>
        <v>2922</v>
      </c>
      <c r="S7" s="39">
        <f>'MPIPS-01_s2'!$G6-'MPIPS-01_s3'!I7</f>
        <v>1603</v>
      </c>
      <c r="T7" s="39">
        <f>'MPIPS-01_s2'!$F6-'MPIPS-01_s3'!J7</f>
        <v>2035</v>
      </c>
      <c r="U7" s="39">
        <f>'MPIPS-01_s2'!$G6-'MPIPS-01_s3'!K7</f>
        <v>933</v>
      </c>
      <c r="V7" s="39">
        <f>'MPIPS-01_s2'!$M6-'MPIPS-01_s3'!M7</f>
        <v>1990</v>
      </c>
      <c r="W7" s="39">
        <f>'MPIPS-01_s2'!$M6-'MPIPS-01_s3'!N7</f>
        <v>1319</v>
      </c>
      <c r="X7" s="39">
        <f>'MPIPS-01_s2'!$M6-'MPIPS-01_s3'!O7</f>
        <v>1102</v>
      </c>
      <c r="Y7" s="39">
        <f>'MPIPS-01_s2'!F6-'MPIPS-01_s3'!F7+'MPIPS-01_s3'!H7</f>
        <v>5335</v>
      </c>
      <c r="Z7" s="39">
        <f>'MPIPS-01_s2'!G6-'MPIPS-01_s3'!G7+'MPIPS-01_s3'!I7</f>
        <v>2478</v>
      </c>
      <c r="AA7" s="39">
        <f>'MPIPS-01_s2'!M6-'MPIPS-01_s3'!M7+'MPIPS-01_s3'!N7</f>
        <v>2857</v>
      </c>
      <c r="AC7" s="56">
        <f t="shared" ref="AC7:AH8" si="2">F7-AJ7</f>
        <v>-1</v>
      </c>
      <c r="AD7" s="56">
        <f t="shared" si="2"/>
        <v>-1</v>
      </c>
      <c r="AE7" s="56">
        <f t="shared" si="2"/>
        <v>5</v>
      </c>
      <c r="AF7" s="56">
        <f t="shared" si="2"/>
        <v>4</v>
      </c>
      <c r="AG7" s="56">
        <f t="shared" si="2"/>
        <v>12</v>
      </c>
      <c r="AH7" s="56">
        <f t="shared" si="2"/>
        <v>6</v>
      </c>
      <c r="AI7"/>
      <c r="AJ7" s="56">
        <f>dane!G59</f>
        <v>422</v>
      </c>
      <c r="AK7" s="56">
        <f>dane!H59</f>
        <v>226</v>
      </c>
      <c r="AL7" s="56">
        <f>dane!I59</f>
        <v>1412</v>
      </c>
      <c r="AM7" s="56">
        <f>dane!J59</f>
        <v>546</v>
      </c>
      <c r="AN7" s="56">
        <f>dane!K59</f>
        <v>2292</v>
      </c>
      <c r="AO7" s="56">
        <f>dane!L59</f>
        <v>1214</v>
      </c>
    </row>
    <row r="8" spans="1:41" ht="24.6" customHeight="1" x14ac:dyDescent="0.2">
      <c r="A8" s="332" t="s">
        <v>139</v>
      </c>
      <c r="B8" s="317"/>
      <c r="C8" s="317"/>
      <c r="D8" s="318"/>
      <c r="E8" s="87">
        <v>59</v>
      </c>
      <c r="F8" s="137">
        <f>F9+F10</f>
        <v>109</v>
      </c>
      <c r="G8" s="64">
        <f>G9+G10</f>
        <v>52</v>
      </c>
      <c r="H8" s="64">
        <f>H9+H10</f>
        <v>129</v>
      </c>
      <c r="I8" s="64">
        <f>I9+I10</f>
        <v>50</v>
      </c>
      <c r="J8" s="64">
        <f>J10</f>
        <v>190</v>
      </c>
      <c r="K8" s="138">
        <f>K10</f>
        <v>92</v>
      </c>
      <c r="M8" s="35">
        <f t="shared" si="0"/>
        <v>57</v>
      </c>
      <c r="N8" s="39">
        <f t="shared" si="1"/>
        <v>79</v>
      </c>
      <c r="O8" s="39">
        <f>J8-K8</f>
        <v>98</v>
      </c>
      <c r="P8" s="39">
        <f>'MPIPS-01_s2'!$F7-'MPIPS-01_s3'!F8</f>
        <v>446</v>
      </c>
      <c r="Q8" s="39">
        <f>'MPIPS-01_s2'!$G7-'MPIPS-01_s3'!G8</f>
        <v>208</v>
      </c>
      <c r="R8" s="39">
        <f>'MPIPS-01_s2'!$F7-'MPIPS-01_s3'!H8</f>
        <v>426</v>
      </c>
      <c r="S8" s="39">
        <f>'MPIPS-01_s2'!$G7-'MPIPS-01_s3'!I8</f>
        <v>210</v>
      </c>
      <c r="T8" s="39">
        <f>'MPIPS-01_s2'!$F7-'MPIPS-01_s3'!J8</f>
        <v>365</v>
      </c>
      <c r="U8" s="39">
        <f>'MPIPS-01_s2'!$G7-'MPIPS-01_s3'!K8</f>
        <v>168</v>
      </c>
      <c r="V8" s="39">
        <f>'MPIPS-01_s2'!$M7-'MPIPS-01_s3'!M8</f>
        <v>238</v>
      </c>
      <c r="W8" s="39">
        <f>'MPIPS-01_s2'!$M7-'MPIPS-01_s3'!N8</f>
        <v>216</v>
      </c>
      <c r="X8" s="39">
        <f>'MPIPS-01_s2'!$M7-'MPIPS-01_s3'!O8</f>
        <v>197</v>
      </c>
      <c r="Y8" s="39">
        <f>'MPIPS-01_s2'!F7-'MPIPS-01_s3'!F8+'MPIPS-01_s3'!H8</f>
        <v>575</v>
      </c>
      <c r="Z8" s="39">
        <f>'MPIPS-01_s2'!G7-'MPIPS-01_s3'!G8+'MPIPS-01_s3'!I8</f>
        <v>258</v>
      </c>
      <c r="AA8" s="39">
        <f>'MPIPS-01_s2'!M7-'MPIPS-01_s3'!M8+'MPIPS-01_s3'!N8</f>
        <v>317</v>
      </c>
      <c r="AC8" s="56">
        <f t="shared" si="2"/>
        <v>0</v>
      </c>
      <c r="AD8" s="56">
        <f t="shared" si="2"/>
        <v>0</v>
      </c>
      <c r="AE8" s="56">
        <f t="shared" si="2"/>
        <v>0</v>
      </c>
      <c r="AF8" s="56">
        <f t="shared" si="2"/>
        <v>0</v>
      </c>
      <c r="AG8" s="56">
        <f t="shared" si="2"/>
        <v>0</v>
      </c>
      <c r="AH8" s="56">
        <f t="shared" si="2"/>
        <v>0</v>
      </c>
      <c r="AJ8" s="56">
        <f>dane!G60</f>
        <v>109</v>
      </c>
      <c r="AK8" s="56">
        <f>dane!H60</f>
        <v>52</v>
      </c>
      <c r="AL8" s="56">
        <f>dane!I60</f>
        <v>129</v>
      </c>
      <c r="AM8" s="56">
        <f>dane!J60</f>
        <v>50</v>
      </c>
      <c r="AN8" s="56">
        <f>dane!K60</f>
        <v>190</v>
      </c>
      <c r="AO8" s="56">
        <f>dane!L60</f>
        <v>92</v>
      </c>
    </row>
    <row r="9" spans="1:41" ht="15.75" customHeight="1" x14ac:dyDescent="0.2">
      <c r="A9" s="315" t="s">
        <v>25</v>
      </c>
      <c r="B9" s="294" t="s">
        <v>26</v>
      </c>
      <c r="C9" s="317"/>
      <c r="D9" s="318"/>
      <c r="E9" s="87">
        <v>60</v>
      </c>
      <c r="F9" s="67">
        <f>dane!G61</f>
        <v>48</v>
      </c>
      <c r="G9" s="98">
        <f>dane!H61</f>
        <v>25</v>
      </c>
      <c r="H9" s="98">
        <f>dane!I61</f>
        <v>9</v>
      </c>
      <c r="I9" s="98">
        <f>dane!J61</f>
        <v>4</v>
      </c>
      <c r="J9" s="98" t="s">
        <v>47</v>
      </c>
      <c r="K9" s="99" t="s">
        <v>47</v>
      </c>
      <c r="M9" s="35">
        <f t="shared" si="0"/>
        <v>23</v>
      </c>
      <c r="N9" s="39">
        <f t="shared" si="1"/>
        <v>5</v>
      </c>
      <c r="O9" s="39"/>
      <c r="P9" s="39">
        <f>'MPIPS-01_s2'!$F8-'MPIPS-01_s3'!F9</f>
        <v>62</v>
      </c>
      <c r="Q9" s="39">
        <f>'MPIPS-01_s2'!$G8-'MPIPS-01_s3'!G9</f>
        <v>34</v>
      </c>
      <c r="R9" s="39">
        <f>'MPIPS-01_s2'!$F8-'MPIPS-01_s3'!H9</f>
        <v>101</v>
      </c>
      <c r="S9" s="39">
        <f>'MPIPS-01_s2'!$G8-'MPIPS-01_s3'!I9</f>
        <v>55</v>
      </c>
      <c r="T9" s="39"/>
      <c r="U9" s="39"/>
      <c r="V9" s="39">
        <f>'MPIPS-01_s2'!$M8-'MPIPS-01_s3'!M9</f>
        <v>28</v>
      </c>
      <c r="W9" s="39">
        <f>'MPIPS-01_s2'!$M8-'MPIPS-01_s3'!N9</f>
        <v>46</v>
      </c>
      <c r="X9" s="39">
        <f>'MPIPS-01_s2'!$M8-'MPIPS-01_s3'!O9</f>
        <v>51</v>
      </c>
      <c r="Y9" s="39">
        <f>'MPIPS-01_s2'!F8-'MPIPS-01_s3'!F9+'MPIPS-01_s3'!H9</f>
        <v>71</v>
      </c>
      <c r="Z9" s="39">
        <f>'MPIPS-01_s2'!G8-'MPIPS-01_s3'!G9+'MPIPS-01_s3'!I9</f>
        <v>38</v>
      </c>
      <c r="AA9" s="39">
        <f>'MPIPS-01_s2'!M8-'MPIPS-01_s3'!M9+'MPIPS-01_s3'!N9</f>
        <v>33</v>
      </c>
      <c r="AC9" s="56">
        <f t="shared" ref="AC9:AF11" si="3">F9-AJ9</f>
        <v>0</v>
      </c>
      <c r="AD9" s="56">
        <f t="shared" si="3"/>
        <v>0</v>
      </c>
      <c r="AE9" s="56">
        <f t="shared" si="3"/>
        <v>0</v>
      </c>
      <c r="AF9" s="56">
        <f t="shared" si="3"/>
        <v>0</v>
      </c>
      <c r="AG9" s="56"/>
      <c r="AH9" s="56"/>
      <c r="AJ9" s="56">
        <f>dane!G61</f>
        <v>48</v>
      </c>
      <c r="AK9" s="56">
        <f>dane!H61</f>
        <v>25</v>
      </c>
      <c r="AL9" s="56">
        <f>dane!I61</f>
        <v>9</v>
      </c>
      <c r="AM9" s="56">
        <f>dane!J61</f>
        <v>4</v>
      </c>
      <c r="AN9" s="56">
        <f>dane!K61</f>
        <v>0</v>
      </c>
      <c r="AO9" s="56">
        <f>dane!L61</f>
        <v>0</v>
      </c>
    </row>
    <row r="10" spans="1:41" ht="15.75" customHeight="1" x14ac:dyDescent="0.2">
      <c r="A10" s="340"/>
      <c r="B10" s="294" t="s">
        <v>128</v>
      </c>
      <c r="C10" s="317"/>
      <c r="D10" s="318"/>
      <c r="E10" s="87">
        <v>61</v>
      </c>
      <c r="F10" s="67">
        <f>dane!G62</f>
        <v>61</v>
      </c>
      <c r="G10" s="98">
        <f>dane!H62</f>
        <v>27</v>
      </c>
      <c r="H10" s="98">
        <f>dane!I62</f>
        <v>120</v>
      </c>
      <c r="I10" s="98">
        <f>dane!J62</f>
        <v>46</v>
      </c>
      <c r="J10" s="98">
        <f>dane!K62</f>
        <v>190</v>
      </c>
      <c r="K10" s="99">
        <f>dane!L62</f>
        <v>92</v>
      </c>
      <c r="M10" s="35">
        <f t="shared" si="0"/>
        <v>34</v>
      </c>
      <c r="N10" s="39">
        <f t="shared" si="1"/>
        <v>74</v>
      </c>
      <c r="O10" s="39">
        <f>J10-K10</f>
        <v>98</v>
      </c>
      <c r="P10" s="39">
        <f>'MPIPS-01_s2'!$F9-'MPIPS-01_s3'!F10</f>
        <v>384</v>
      </c>
      <c r="Q10" s="39">
        <f>'MPIPS-01_s2'!$G9-'MPIPS-01_s3'!G10</f>
        <v>174</v>
      </c>
      <c r="R10" s="39">
        <f>'MPIPS-01_s2'!$F9-'MPIPS-01_s3'!H10</f>
        <v>325</v>
      </c>
      <c r="S10" s="39">
        <f>'MPIPS-01_s2'!$G9-'MPIPS-01_s3'!I10</f>
        <v>155</v>
      </c>
      <c r="T10" s="39">
        <f>'MPIPS-01_s2'!$F9-'MPIPS-01_s3'!J10</f>
        <v>255</v>
      </c>
      <c r="U10" s="39">
        <f>'MPIPS-01_s2'!$G9-'MPIPS-01_s3'!K10</f>
        <v>109</v>
      </c>
      <c r="V10" s="39">
        <f>'MPIPS-01_s2'!$M9-'MPIPS-01_s3'!M10</f>
        <v>210</v>
      </c>
      <c r="W10" s="39">
        <f>'MPIPS-01_s2'!$M9-'MPIPS-01_s3'!N10</f>
        <v>170</v>
      </c>
      <c r="X10" s="39">
        <f>'MPIPS-01_s2'!$M9-'MPIPS-01_s3'!O10</f>
        <v>146</v>
      </c>
      <c r="Y10" s="39">
        <f>'MPIPS-01_s2'!F9-'MPIPS-01_s3'!F10+'MPIPS-01_s3'!H10</f>
        <v>504</v>
      </c>
      <c r="Z10" s="39">
        <f>'MPIPS-01_s2'!G9-'MPIPS-01_s3'!G10+'MPIPS-01_s3'!I10</f>
        <v>220</v>
      </c>
      <c r="AA10" s="39">
        <f>'MPIPS-01_s2'!M9-'MPIPS-01_s3'!M10+'MPIPS-01_s3'!N10</f>
        <v>284</v>
      </c>
      <c r="AC10" s="56">
        <f t="shared" si="3"/>
        <v>0</v>
      </c>
      <c r="AD10" s="56">
        <f t="shared" si="3"/>
        <v>0</v>
      </c>
      <c r="AE10" s="56">
        <f t="shared" si="3"/>
        <v>0</v>
      </c>
      <c r="AF10" s="56">
        <f t="shared" si="3"/>
        <v>0</v>
      </c>
      <c r="AG10" s="56">
        <f t="shared" ref="AG10:AH12" si="4">J10-AN10</f>
        <v>0</v>
      </c>
      <c r="AH10" s="56">
        <f t="shared" si="4"/>
        <v>0</v>
      </c>
      <c r="AJ10" s="56">
        <f>dane!G62</f>
        <v>61</v>
      </c>
      <c r="AK10" s="56">
        <f>dane!H62</f>
        <v>27</v>
      </c>
      <c r="AL10" s="56">
        <f>dane!I62</f>
        <v>120</v>
      </c>
      <c r="AM10" s="56">
        <f>dane!J62</f>
        <v>46</v>
      </c>
      <c r="AN10" s="56">
        <f>dane!K62</f>
        <v>190</v>
      </c>
      <c r="AO10" s="56">
        <f>dane!L62</f>
        <v>92</v>
      </c>
    </row>
    <row r="11" spans="1:41" ht="15.75" customHeight="1" x14ac:dyDescent="0.2">
      <c r="A11" s="333" t="s">
        <v>140</v>
      </c>
      <c r="B11" s="274" t="s">
        <v>27</v>
      </c>
      <c r="C11" s="275"/>
      <c r="D11" s="275"/>
      <c r="E11" s="87">
        <v>62</v>
      </c>
      <c r="F11" s="67">
        <f>dane!G63</f>
        <v>0</v>
      </c>
      <c r="G11" s="98">
        <f>dane!H63</f>
        <v>0</v>
      </c>
      <c r="H11" s="98">
        <f>dane!I63</f>
        <v>1</v>
      </c>
      <c r="I11" s="98">
        <f>dane!J63</f>
        <v>0</v>
      </c>
      <c r="J11" s="98">
        <f>dane!K63</f>
        <v>0</v>
      </c>
      <c r="K11" s="99">
        <f>dane!L63</f>
        <v>0</v>
      </c>
      <c r="M11" s="35">
        <f t="shared" si="0"/>
        <v>0</v>
      </c>
      <c r="N11" s="39">
        <f t="shared" si="1"/>
        <v>1</v>
      </c>
      <c r="O11" s="39">
        <f>J11-K11</f>
        <v>0</v>
      </c>
      <c r="P11" s="39">
        <f>'MPIPS-01_s2'!$F10-'MPIPS-01_s3'!F11</f>
        <v>1</v>
      </c>
      <c r="Q11" s="39">
        <f>'MPIPS-01_s2'!$G10-'MPIPS-01_s3'!G11</f>
        <v>0</v>
      </c>
      <c r="R11" s="39">
        <f>'MPIPS-01_s2'!$F10-'MPIPS-01_s3'!H11</f>
        <v>0</v>
      </c>
      <c r="S11" s="39">
        <f>'MPIPS-01_s2'!$G10-'MPIPS-01_s3'!I11</f>
        <v>0</v>
      </c>
      <c r="T11" s="39">
        <f>'MPIPS-01_s2'!$F10-'MPIPS-01_s3'!J11</f>
        <v>1</v>
      </c>
      <c r="U11" s="39">
        <f>'MPIPS-01_s2'!$G10-'MPIPS-01_s3'!K11</f>
        <v>0</v>
      </c>
      <c r="V11" s="39">
        <f>'MPIPS-01_s2'!$M10-'MPIPS-01_s3'!M11</f>
        <v>1</v>
      </c>
      <c r="W11" s="39">
        <f>'MPIPS-01_s2'!$M10-'MPIPS-01_s3'!N11</f>
        <v>0</v>
      </c>
      <c r="X11" s="39">
        <f>'MPIPS-01_s2'!$M10-'MPIPS-01_s3'!O11</f>
        <v>1</v>
      </c>
      <c r="Y11" s="39">
        <f>'MPIPS-01_s2'!F10-'MPIPS-01_s3'!F11+'MPIPS-01_s3'!H11</f>
        <v>2</v>
      </c>
      <c r="Z11" s="39">
        <f>'MPIPS-01_s2'!G10-'MPIPS-01_s3'!G11+'MPIPS-01_s3'!I11</f>
        <v>0</v>
      </c>
      <c r="AA11" s="39">
        <f>'MPIPS-01_s2'!M10-'MPIPS-01_s3'!M11+'MPIPS-01_s3'!N11</f>
        <v>2</v>
      </c>
      <c r="AC11" s="56">
        <f t="shared" si="3"/>
        <v>0</v>
      </c>
      <c r="AD11" s="56">
        <f t="shared" si="3"/>
        <v>0</v>
      </c>
      <c r="AE11" s="56">
        <f t="shared" si="3"/>
        <v>0</v>
      </c>
      <c r="AF11" s="56">
        <f t="shared" si="3"/>
        <v>0</v>
      </c>
      <c r="AG11" s="56">
        <f t="shared" si="4"/>
        <v>0</v>
      </c>
      <c r="AH11" s="56">
        <f t="shared" si="4"/>
        <v>0</v>
      </c>
      <c r="AJ11" s="56">
        <f>dane!G63</f>
        <v>0</v>
      </c>
      <c r="AK11" s="56">
        <f>dane!H63</f>
        <v>0</v>
      </c>
      <c r="AL11" s="56">
        <f>dane!I63</f>
        <v>1</v>
      </c>
      <c r="AM11" s="56">
        <f>dane!J63</f>
        <v>0</v>
      </c>
      <c r="AN11" s="56">
        <f>dane!K63</f>
        <v>0</v>
      </c>
      <c r="AO11" s="56">
        <f>dane!L63</f>
        <v>0</v>
      </c>
    </row>
    <row r="12" spans="1:41" ht="15.75" customHeight="1" x14ac:dyDescent="0.2">
      <c r="A12" s="334"/>
      <c r="B12" s="274" t="s">
        <v>28</v>
      </c>
      <c r="C12" s="275"/>
      <c r="D12" s="275"/>
      <c r="E12" s="87">
        <v>63</v>
      </c>
      <c r="F12" s="67">
        <f>dane!G64</f>
        <v>0</v>
      </c>
      <c r="G12" s="98">
        <f>dane!H64</f>
        <v>0</v>
      </c>
      <c r="H12" s="98">
        <f>dane!I64</f>
        <v>2</v>
      </c>
      <c r="I12" s="98">
        <f>dane!J64</f>
        <v>1</v>
      </c>
      <c r="J12" s="98">
        <f>dane!K64</f>
        <v>0</v>
      </c>
      <c r="K12" s="99">
        <f>dane!L64</f>
        <v>0</v>
      </c>
      <c r="M12" s="35">
        <f t="shared" si="0"/>
        <v>0</v>
      </c>
      <c r="N12" s="39">
        <f t="shared" si="1"/>
        <v>1</v>
      </c>
      <c r="O12" s="39">
        <f>J12-K12</f>
        <v>0</v>
      </c>
      <c r="P12" s="39">
        <f>'MPIPS-01_s2'!$F11-'MPIPS-01_s3'!F12</f>
        <v>2</v>
      </c>
      <c r="Q12" s="39">
        <f>'MPIPS-01_s2'!$G11-'MPIPS-01_s3'!G12</f>
        <v>1</v>
      </c>
      <c r="R12" s="39">
        <f>'MPIPS-01_s2'!$F11-'MPIPS-01_s3'!H12</f>
        <v>0</v>
      </c>
      <c r="S12" s="39">
        <f>'MPIPS-01_s2'!$G11-'MPIPS-01_s3'!I12</f>
        <v>0</v>
      </c>
      <c r="T12" s="39">
        <f>'MPIPS-01_s2'!$F11-'MPIPS-01_s3'!J12</f>
        <v>2</v>
      </c>
      <c r="U12" s="39">
        <f>'MPIPS-01_s2'!$G11-'MPIPS-01_s3'!K12</f>
        <v>1</v>
      </c>
      <c r="V12" s="39">
        <f>'MPIPS-01_s2'!$M11-'MPIPS-01_s3'!M12</f>
        <v>1</v>
      </c>
      <c r="W12" s="39">
        <f>'MPIPS-01_s2'!$M11-'MPIPS-01_s3'!N12</f>
        <v>0</v>
      </c>
      <c r="X12" s="39">
        <f>'MPIPS-01_s2'!$M11-'MPIPS-01_s3'!O12</f>
        <v>1</v>
      </c>
      <c r="Y12" s="39">
        <f>'MPIPS-01_s2'!F11-'MPIPS-01_s3'!F12+'MPIPS-01_s3'!H12</f>
        <v>4</v>
      </c>
      <c r="Z12" s="39">
        <f>'MPIPS-01_s2'!G11-'MPIPS-01_s3'!G12+'MPIPS-01_s3'!I12</f>
        <v>2</v>
      </c>
      <c r="AA12" s="39">
        <f>'MPIPS-01_s2'!M11-'MPIPS-01_s3'!M12+'MPIPS-01_s3'!N12</f>
        <v>2</v>
      </c>
      <c r="AC12" s="56">
        <f>F12-AJ12</f>
        <v>0</v>
      </c>
      <c r="AD12" s="56">
        <f>G12-AK12</f>
        <v>0</v>
      </c>
      <c r="AE12" s="56">
        <f>H12-AL12</f>
        <v>0</v>
      </c>
      <c r="AF12" s="56">
        <f>I12-AM12</f>
        <v>0</v>
      </c>
      <c r="AG12" s="56">
        <f t="shared" si="4"/>
        <v>0</v>
      </c>
      <c r="AH12" s="56">
        <f t="shared" si="4"/>
        <v>0</v>
      </c>
      <c r="AJ12" s="56">
        <f>dane!G64</f>
        <v>0</v>
      </c>
      <c r="AK12" s="56">
        <f>dane!H64</f>
        <v>0</v>
      </c>
      <c r="AL12" s="56">
        <f>dane!I64</f>
        <v>2</v>
      </c>
      <c r="AM12" s="56">
        <f>dane!J64</f>
        <v>1</v>
      </c>
      <c r="AN12" s="56">
        <f>dane!K64</f>
        <v>0</v>
      </c>
      <c r="AO12" s="56">
        <f>dane!L64</f>
        <v>0</v>
      </c>
    </row>
    <row r="13" spans="1:41" ht="15.75" customHeight="1" x14ac:dyDescent="0.2">
      <c r="A13" s="334"/>
      <c r="B13" s="274" t="s">
        <v>29</v>
      </c>
      <c r="C13" s="275"/>
      <c r="D13" s="275"/>
      <c r="E13" s="87">
        <v>64</v>
      </c>
      <c r="F13" s="67">
        <f>dane!G65</f>
        <v>13</v>
      </c>
      <c r="G13" s="98">
        <f>dane!H65</f>
        <v>9</v>
      </c>
      <c r="H13" s="98">
        <f>dane!I65</f>
        <v>4</v>
      </c>
      <c r="I13" s="98">
        <f>dane!J65</f>
        <v>4</v>
      </c>
      <c r="J13" s="98">
        <f>dane!K65</f>
        <v>14</v>
      </c>
      <c r="K13" s="99">
        <f>dane!L65</f>
        <v>11</v>
      </c>
      <c r="M13" s="35">
        <f t="shared" ref="M13:M41" si="5">F13-G13</f>
        <v>4</v>
      </c>
      <c r="N13" s="39">
        <f t="shared" ref="N13:N41" si="6">H13-I13</f>
        <v>0</v>
      </c>
      <c r="O13" s="39">
        <f t="shared" ref="O13:O41" si="7">J13-K13</f>
        <v>3</v>
      </c>
      <c r="P13" s="39">
        <f>'MPIPS-01_s2'!$F12-'MPIPS-01_s3'!F13</f>
        <v>21</v>
      </c>
      <c r="Q13" s="39">
        <f>'MPIPS-01_s2'!$G12-'MPIPS-01_s3'!G13</f>
        <v>17</v>
      </c>
      <c r="R13" s="39">
        <f>'MPIPS-01_s2'!$F12-'MPIPS-01_s3'!H13</f>
        <v>30</v>
      </c>
      <c r="S13" s="39">
        <f>'MPIPS-01_s2'!$G12-'MPIPS-01_s3'!I13</f>
        <v>22</v>
      </c>
      <c r="T13" s="39">
        <f>'MPIPS-01_s2'!$F12-'MPIPS-01_s3'!J13</f>
        <v>20</v>
      </c>
      <c r="U13" s="39">
        <f>'MPIPS-01_s2'!$G12-'MPIPS-01_s3'!K13</f>
        <v>15</v>
      </c>
      <c r="V13" s="39">
        <f>'MPIPS-01_s2'!$M12-'MPIPS-01_s3'!M13</f>
        <v>4</v>
      </c>
      <c r="W13" s="39">
        <f>'MPIPS-01_s2'!$M12-'MPIPS-01_s3'!N13</f>
        <v>8</v>
      </c>
      <c r="X13" s="39">
        <f>'MPIPS-01_s2'!$M12-'MPIPS-01_s3'!O13</f>
        <v>5</v>
      </c>
      <c r="Y13" s="39">
        <f>'MPIPS-01_s2'!F12-'MPIPS-01_s3'!F13+'MPIPS-01_s3'!H13</f>
        <v>25</v>
      </c>
      <c r="Z13" s="39">
        <f>'MPIPS-01_s2'!G12-'MPIPS-01_s3'!G13+'MPIPS-01_s3'!I13</f>
        <v>21</v>
      </c>
      <c r="AA13" s="39">
        <f>'MPIPS-01_s2'!M12-'MPIPS-01_s3'!M13+'MPIPS-01_s3'!N13</f>
        <v>4</v>
      </c>
      <c r="AC13" s="56">
        <f t="shared" ref="AC13:AC43" si="8">F13-AJ13</f>
        <v>0</v>
      </c>
      <c r="AD13" s="56">
        <f t="shared" ref="AD13:AD43" si="9">G13-AK13</f>
        <v>0</v>
      </c>
      <c r="AE13" s="56">
        <f t="shared" ref="AE13:AE43" si="10">H13-AL13</f>
        <v>0</v>
      </c>
      <c r="AF13" s="56">
        <f t="shared" ref="AF13:AF43" si="11">I13-AM13</f>
        <v>0</v>
      </c>
      <c r="AG13" s="56">
        <f t="shared" ref="AG13:AG43" si="12">J13-AN13</f>
        <v>0</v>
      </c>
      <c r="AH13" s="56">
        <f t="shared" ref="AH13:AH43" si="13">K13-AO13</f>
        <v>0</v>
      </c>
      <c r="AJ13" s="56">
        <f>dane!G65</f>
        <v>13</v>
      </c>
      <c r="AK13" s="56">
        <f>dane!H65</f>
        <v>9</v>
      </c>
      <c r="AL13" s="56">
        <f>dane!I65</f>
        <v>4</v>
      </c>
      <c r="AM13" s="56">
        <f>dane!J65</f>
        <v>4</v>
      </c>
      <c r="AN13" s="56">
        <f>dane!K65</f>
        <v>14</v>
      </c>
      <c r="AO13" s="56">
        <f>dane!L65</f>
        <v>11</v>
      </c>
    </row>
    <row r="14" spans="1:41" ht="24.6" customHeight="1" x14ac:dyDescent="0.2">
      <c r="A14" s="334"/>
      <c r="B14" s="274" t="s">
        <v>129</v>
      </c>
      <c r="C14" s="275"/>
      <c r="D14" s="275"/>
      <c r="E14" s="87">
        <v>65</v>
      </c>
      <c r="F14" s="67">
        <f>dane!G66</f>
        <v>0</v>
      </c>
      <c r="G14" s="98">
        <f>dane!H66</f>
        <v>0</v>
      </c>
      <c r="H14" s="98">
        <f>dane!I66</f>
        <v>0</v>
      </c>
      <c r="I14" s="98">
        <f>dane!J66</f>
        <v>0</v>
      </c>
      <c r="J14" s="98">
        <f>dane!K66</f>
        <v>0</v>
      </c>
      <c r="K14" s="99">
        <f>dane!L66</f>
        <v>0</v>
      </c>
      <c r="M14" s="35">
        <f t="shared" si="5"/>
        <v>0</v>
      </c>
      <c r="N14" s="39">
        <f t="shared" si="6"/>
        <v>0</v>
      </c>
      <c r="O14" s="39">
        <f t="shared" si="7"/>
        <v>0</v>
      </c>
      <c r="P14" s="39">
        <f>'MPIPS-01_s2'!$F13-'MPIPS-01_s3'!F14</f>
        <v>0</v>
      </c>
      <c r="Q14" s="39">
        <f>'MPIPS-01_s2'!$G13-'MPIPS-01_s3'!G14</f>
        <v>0</v>
      </c>
      <c r="R14" s="39">
        <f>'MPIPS-01_s2'!$F13-'MPIPS-01_s3'!H14</f>
        <v>0</v>
      </c>
      <c r="S14" s="39">
        <f>'MPIPS-01_s2'!$G13-'MPIPS-01_s3'!I14</f>
        <v>0</v>
      </c>
      <c r="T14" s="39">
        <f>'MPIPS-01_s2'!$F13-'MPIPS-01_s3'!J14</f>
        <v>0</v>
      </c>
      <c r="U14" s="39">
        <f>'MPIPS-01_s2'!$G13-'MPIPS-01_s3'!K14</f>
        <v>0</v>
      </c>
      <c r="V14" s="39">
        <f>'MPIPS-01_s2'!$M13-'MPIPS-01_s3'!M14</f>
        <v>0</v>
      </c>
      <c r="W14" s="39">
        <f>'MPIPS-01_s2'!$M13-'MPIPS-01_s3'!N14</f>
        <v>0</v>
      </c>
      <c r="X14" s="39">
        <f>'MPIPS-01_s2'!$M13-'MPIPS-01_s3'!O14</f>
        <v>0</v>
      </c>
      <c r="Y14" s="39">
        <f>'MPIPS-01_s2'!F13-'MPIPS-01_s3'!F14+'MPIPS-01_s3'!H14</f>
        <v>0</v>
      </c>
      <c r="Z14" s="39">
        <f>'MPIPS-01_s2'!G13-'MPIPS-01_s3'!G14+'MPIPS-01_s3'!I14</f>
        <v>0</v>
      </c>
      <c r="AA14" s="39">
        <f>'MPIPS-01_s2'!M13-'MPIPS-01_s3'!M14+'MPIPS-01_s3'!N14</f>
        <v>0</v>
      </c>
      <c r="AC14" s="56">
        <f t="shared" si="8"/>
        <v>0</v>
      </c>
      <c r="AD14" s="56">
        <f t="shared" si="9"/>
        <v>0</v>
      </c>
      <c r="AE14" s="56">
        <f t="shared" si="10"/>
        <v>0</v>
      </c>
      <c r="AF14" s="56">
        <f t="shared" si="11"/>
        <v>0</v>
      </c>
      <c r="AG14" s="56">
        <f t="shared" si="12"/>
        <v>0</v>
      </c>
      <c r="AH14" s="56">
        <f t="shared" si="13"/>
        <v>0</v>
      </c>
      <c r="AJ14" s="56">
        <f>dane!G66</f>
        <v>0</v>
      </c>
      <c r="AK14" s="56">
        <f>dane!H66</f>
        <v>0</v>
      </c>
      <c r="AL14" s="56">
        <f>dane!I66</f>
        <v>0</v>
      </c>
      <c r="AM14" s="56">
        <f>dane!J66</f>
        <v>0</v>
      </c>
      <c r="AN14" s="56">
        <f>dane!K66</f>
        <v>0</v>
      </c>
      <c r="AO14" s="56">
        <f>dane!L66</f>
        <v>0</v>
      </c>
    </row>
    <row r="15" spans="1:41" ht="15.75" customHeight="1" x14ac:dyDescent="0.2">
      <c r="A15" s="334"/>
      <c r="B15" s="274" t="s">
        <v>30</v>
      </c>
      <c r="C15" s="275"/>
      <c r="D15" s="275"/>
      <c r="E15" s="87">
        <v>66</v>
      </c>
      <c r="F15" s="67">
        <f>dane!G67</f>
        <v>5</v>
      </c>
      <c r="G15" s="98">
        <f>dane!H67</f>
        <v>1</v>
      </c>
      <c r="H15" s="98">
        <f>dane!I67</f>
        <v>10</v>
      </c>
      <c r="I15" s="98">
        <f>dane!J67</f>
        <v>3</v>
      </c>
      <c r="J15" s="98">
        <f>dane!K67</f>
        <v>18</v>
      </c>
      <c r="K15" s="99">
        <f>dane!L67</f>
        <v>8</v>
      </c>
      <c r="M15" s="35">
        <f t="shared" si="5"/>
        <v>4</v>
      </c>
      <c r="N15" s="39">
        <f t="shared" si="6"/>
        <v>7</v>
      </c>
      <c r="O15" s="39">
        <f t="shared" si="7"/>
        <v>10</v>
      </c>
      <c r="P15" s="39">
        <f>'MPIPS-01_s2'!$F14-'MPIPS-01_s3'!F15</f>
        <v>39</v>
      </c>
      <c r="Q15" s="39">
        <f>'MPIPS-01_s2'!$G14-'MPIPS-01_s3'!G15</f>
        <v>19</v>
      </c>
      <c r="R15" s="39">
        <f>'MPIPS-01_s2'!$F14-'MPIPS-01_s3'!H15</f>
        <v>34</v>
      </c>
      <c r="S15" s="39">
        <f>'MPIPS-01_s2'!$G14-'MPIPS-01_s3'!I15</f>
        <v>17</v>
      </c>
      <c r="T15" s="39">
        <f>'MPIPS-01_s2'!$F14-'MPIPS-01_s3'!J15</f>
        <v>26</v>
      </c>
      <c r="U15" s="39">
        <f>'MPIPS-01_s2'!$G14-'MPIPS-01_s3'!K15</f>
        <v>12</v>
      </c>
      <c r="V15" s="39">
        <f>'MPIPS-01_s2'!$M14-'MPIPS-01_s3'!M15</f>
        <v>20</v>
      </c>
      <c r="W15" s="39">
        <f>'MPIPS-01_s2'!$M14-'MPIPS-01_s3'!N15</f>
        <v>17</v>
      </c>
      <c r="X15" s="39">
        <f>'MPIPS-01_s2'!$M14-'MPIPS-01_s3'!O15</f>
        <v>14</v>
      </c>
      <c r="Y15" s="39">
        <f>'MPIPS-01_s2'!F14-'MPIPS-01_s3'!F15+'MPIPS-01_s3'!H15</f>
        <v>49</v>
      </c>
      <c r="Z15" s="39">
        <f>'MPIPS-01_s2'!G14-'MPIPS-01_s3'!G15+'MPIPS-01_s3'!I15</f>
        <v>22</v>
      </c>
      <c r="AA15" s="39">
        <f>'MPIPS-01_s2'!M14-'MPIPS-01_s3'!M15+'MPIPS-01_s3'!N15</f>
        <v>27</v>
      </c>
      <c r="AC15" s="56">
        <f t="shared" si="8"/>
        <v>0</v>
      </c>
      <c r="AD15" s="56">
        <f t="shared" si="9"/>
        <v>0</v>
      </c>
      <c r="AE15" s="56">
        <f t="shared" si="10"/>
        <v>0</v>
      </c>
      <c r="AF15" s="56">
        <f t="shared" si="11"/>
        <v>0</v>
      </c>
      <c r="AG15" s="56">
        <f t="shared" si="12"/>
        <v>0</v>
      </c>
      <c r="AH15" s="56">
        <f t="shared" si="13"/>
        <v>0</v>
      </c>
      <c r="AJ15" s="56">
        <f>dane!G67</f>
        <v>5</v>
      </c>
      <c r="AK15" s="56">
        <f>dane!H67</f>
        <v>1</v>
      </c>
      <c r="AL15" s="56">
        <f>dane!I67</f>
        <v>10</v>
      </c>
      <c r="AM15" s="56">
        <f>dane!J67</f>
        <v>3</v>
      </c>
      <c r="AN15" s="56">
        <f>dane!K67</f>
        <v>18</v>
      </c>
      <c r="AO15" s="56">
        <f>dane!L67</f>
        <v>8</v>
      </c>
    </row>
    <row r="16" spans="1:41" ht="15.75" customHeight="1" x14ac:dyDescent="0.2">
      <c r="A16" s="334"/>
      <c r="B16" s="274" t="s">
        <v>84</v>
      </c>
      <c r="C16" s="275"/>
      <c r="D16" s="275"/>
      <c r="E16" s="87">
        <v>67</v>
      </c>
      <c r="F16" s="67">
        <f>dane!G68</f>
        <v>0</v>
      </c>
      <c r="G16" s="98">
        <f>dane!H68</f>
        <v>0</v>
      </c>
      <c r="H16" s="98">
        <f>dane!I68</f>
        <v>21</v>
      </c>
      <c r="I16" s="98">
        <f>dane!J68</f>
        <v>3</v>
      </c>
      <c r="J16" s="98">
        <f>dane!K68</f>
        <v>25</v>
      </c>
      <c r="K16" s="99">
        <f>dane!L68</f>
        <v>7</v>
      </c>
      <c r="M16" s="35">
        <f t="shared" si="5"/>
        <v>0</v>
      </c>
      <c r="N16" s="39">
        <f t="shared" si="6"/>
        <v>18</v>
      </c>
      <c r="O16" s="39">
        <f t="shared" si="7"/>
        <v>18</v>
      </c>
      <c r="P16" s="39">
        <f>'MPIPS-01_s2'!$F15-'MPIPS-01_s3'!F16</f>
        <v>29</v>
      </c>
      <c r="Q16" s="39">
        <f>'MPIPS-01_s2'!$G15-'MPIPS-01_s3'!G16</f>
        <v>9</v>
      </c>
      <c r="R16" s="39">
        <f>'MPIPS-01_s2'!$F15-'MPIPS-01_s3'!H16</f>
        <v>8</v>
      </c>
      <c r="S16" s="39">
        <f>'MPIPS-01_s2'!$G15-'MPIPS-01_s3'!I16</f>
        <v>6</v>
      </c>
      <c r="T16" s="39">
        <f>'MPIPS-01_s2'!$F15-'MPIPS-01_s3'!J16</f>
        <v>4</v>
      </c>
      <c r="U16" s="39">
        <f>'MPIPS-01_s2'!$G15-'MPIPS-01_s3'!K16</f>
        <v>2</v>
      </c>
      <c r="V16" s="39">
        <f>'MPIPS-01_s2'!$M15-'MPIPS-01_s3'!M16</f>
        <v>20</v>
      </c>
      <c r="W16" s="39">
        <f>'MPIPS-01_s2'!$M15-'MPIPS-01_s3'!N16</f>
        <v>2</v>
      </c>
      <c r="X16" s="39">
        <f>'MPIPS-01_s2'!$M15-'MPIPS-01_s3'!O16</f>
        <v>2</v>
      </c>
      <c r="Y16" s="39">
        <f>'MPIPS-01_s2'!F15-'MPIPS-01_s3'!F16+'MPIPS-01_s3'!H16</f>
        <v>50</v>
      </c>
      <c r="Z16" s="39">
        <f>'MPIPS-01_s2'!G15-'MPIPS-01_s3'!G16+'MPIPS-01_s3'!I16</f>
        <v>12</v>
      </c>
      <c r="AA16" s="39">
        <f>'MPIPS-01_s2'!M15-'MPIPS-01_s3'!M16+'MPIPS-01_s3'!N16</f>
        <v>38</v>
      </c>
      <c r="AC16" s="56">
        <f t="shared" si="8"/>
        <v>0</v>
      </c>
      <c r="AD16" s="56">
        <f t="shared" si="9"/>
        <v>0</v>
      </c>
      <c r="AE16" s="56">
        <f t="shared" si="10"/>
        <v>0</v>
      </c>
      <c r="AF16" s="56">
        <f t="shared" si="11"/>
        <v>0</v>
      </c>
      <c r="AG16" s="56">
        <f t="shared" si="12"/>
        <v>0</v>
      </c>
      <c r="AH16" s="56">
        <f t="shared" si="13"/>
        <v>0</v>
      </c>
      <c r="AJ16" s="56">
        <f>dane!G68</f>
        <v>0</v>
      </c>
      <c r="AK16" s="56">
        <f>dane!H68</f>
        <v>0</v>
      </c>
      <c r="AL16" s="56">
        <f>dane!I68</f>
        <v>21</v>
      </c>
      <c r="AM16" s="56">
        <f>dane!J68</f>
        <v>3</v>
      </c>
      <c r="AN16" s="56">
        <f>dane!K68</f>
        <v>25</v>
      </c>
      <c r="AO16" s="56">
        <f>dane!L68</f>
        <v>7</v>
      </c>
    </row>
    <row r="17" spans="1:41" ht="37.5" customHeight="1" x14ac:dyDescent="0.2">
      <c r="A17" s="335"/>
      <c r="B17" s="274" t="s">
        <v>141</v>
      </c>
      <c r="C17" s="275"/>
      <c r="D17" s="275"/>
      <c r="E17" s="87">
        <v>68</v>
      </c>
      <c r="F17" s="67">
        <f>dane!G69</f>
        <v>0</v>
      </c>
      <c r="G17" s="98">
        <f>dane!H69</f>
        <v>0</v>
      </c>
      <c r="H17" s="98">
        <f>dane!I69</f>
        <v>0</v>
      </c>
      <c r="I17" s="98">
        <f>dane!J69</f>
        <v>0</v>
      </c>
      <c r="J17" s="98">
        <f>dane!K69</f>
        <v>0</v>
      </c>
      <c r="K17" s="99">
        <f>dane!L69</f>
        <v>0</v>
      </c>
      <c r="M17" s="35">
        <f t="shared" ref="M17" si="14">F17-G17</f>
        <v>0</v>
      </c>
      <c r="N17" s="39">
        <f t="shared" ref="N17" si="15">H17-I17</f>
        <v>0</v>
      </c>
      <c r="O17" s="39">
        <f t="shared" ref="O17" si="16">J17-K17</f>
        <v>0</v>
      </c>
      <c r="P17" s="39">
        <f>'MPIPS-01_s2'!$F16-'MPIPS-01_s3'!F17</f>
        <v>0</v>
      </c>
      <c r="Q17" s="39">
        <f>'MPIPS-01_s2'!$G16-'MPIPS-01_s3'!G17</f>
        <v>0</v>
      </c>
      <c r="R17" s="39">
        <f>'MPIPS-01_s2'!$F16-'MPIPS-01_s3'!H17</f>
        <v>0</v>
      </c>
      <c r="S17" s="39">
        <f>'MPIPS-01_s2'!$G16-'MPIPS-01_s3'!I17</f>
        <v>0</v>
      </c>
      <c r="T17" s="39">
        <f>'MPIPS-01_s2'!$F16-'MPIPS-01_s3'!J17</f>
        <v>0</v>
      </c>
      <c r="U17" s="39">
        <f>'MPIPS-01_s2'!$G16-'MPIPS-01_s3'!K17</f>
        <v>0</v>
      </c>
      <c r="V17" s="39">
        <f>'MPIPS-01_s2'!$M16-'MPIPS-01_s3'!M17</f>
        <v>0</v>
      </c>
      <c r="W17" s="39">
        <f>'MPIPS-01_s2'!$M16-'MPIPS-01_s3'!N17</f>
        <v>0</v>
      </c>
      <c r="X17" s="39">
        <f>'MPIPS-01_s2'!$M16-'MPIPS-01_s3'!O17</f>
        <v>0</v>
      </c>
      <c r="Y17" s="39">
        <f>'MPIPS-01_s2'!F16-'MPIPS-01_s3'!F17+'MPIPS-01_s3'!H17</f>
        <v>0</v>
      </c>
      <c r="Z17" s="39">
        <f>'MPIPS-01_s2'!G16-'MPIPS-01_s3'!G17+'MPIPS-01_s3'!I17</f>
        <v>0</v>
      </c>
      <c r="AA17" s="39">
        <f>'MPIPS-01_s2'!M16-'MPIPS-01_s3'!M17+'MPIPS-01_s3'!N17</f>
        <v>0</v>
      </c>
      <c r="AC17" s="56">
        <f t="shared" ref="AC17" si="17">F17-AJ17</f>
        <v>0</v>
      </c>
      <c r="AD17" s="56">
        <f t="shared" ref="AD17" si="18">G17-AK17</f>
        <v>0</v>
      </c>
      <c r="AE17" s="56">
        <f t="shared" ref="AE17" si="19">H17-AL17</f>
        <v>0</v>
      </c>
      <c r="AF17" s="56">
        <f t="shared" ref="AF17" si="20">I17-AM17</f>
        <v>0</v>
      </c>
      <c r="AG17" s="56">
        <f t="shared" ref="AG17" si="21">J17-AN17</f>
        <v>0</v>
      </c>
      <c r="AH17" s="56">
        <f t="shared" ref="AH17" si="22">K17-AO17</f>
        <v>0</v>
      </c>
      <c r="AJ17" s="56">
        <f>dane!G69</f>
        <v>0</v>
      </c>
      <c r="AK17" s="56">
        <f>dane!H69</f>
        <v>0</v>
      </c>
      <c r="AL17" s="56">
        <f>dane!I69</f>
        <v>0</v>
      </c>
      <c r="AM17" s="56">
        <f>dane!J69</f>
        <v>0</v>
      </c>
      <c r="AN17" s="56">
        <f>dane!K69</f>
        <v>0</v>
      </c>
      <c r="AO17" s="56">
        <f>dane!L69</f>
        <v>0</v>
      </c>
    </row>
    <row r="18" spans="1:41" ht="24.6" customHeight="1" x14ac:dyDescent="0.2">
      <c r="A18" s="332" t="s">
        <v>142</v>
      </c>
      <c r="B18" s="317"/>
      <c r="C18" s="317"/>
      <c r="D18" s="318"/>
      <c r="E18" s="87">
        <v>69</v>
      </c>
      <c r="F18" s="137">
        <f>F7+F8-F42-F41</f>
        <v>105</v>
      </c>
      <c r="G18" s="64">
        <f>G7+G8-G42-G41</f>
        <v>61</v>
      </c>
      <c r="H18" s="64">
        <f t="shared" ref="H18:K18" si="23">H7+H8-H42</f>
        <v>142</v>
      </c>
      <c r="I18" s="64">
        <f t="shared" si="23"/>
        <v>54</v>
      </c>
      <c r="J18" s="64">
        <f t="shared" si="23"/>
        <v>222</v>
      </c>
      <c r="K18" s="138">
        <f t="shared" si="23"/>
        <v>112</v>
      </c>
      <c r="M18" s="35">
        <f t="shared" si="5"/>
        <v>44</v>
      </c>
      <c r="N18" s="39">
        <f t="shared" si="6"/>
        <v>88</v>
      </c>
      <c r="O18" s="39">
        <f t="shared" si="7"/>
        <v>110</v>
      </c>
      <c r="P18" s="39">
        <f>'MPIPS-01_s2'!$F17-'MPIPS-01_s3'!F18</f>
        <v>541</v>
      </c>
      <c r="Q18" s="39">
        <f>'MPIPS-01_s2'!$G17-'MPIPS-01_s3'!G18</f>
        <v>249</v>
      </c>
      <c r="R18" s="39">
        <f>'MPIPS-01_s2'!$F17-'MPIPS-01_s3'!H18</f>
        <v>504</v>
      </c>
      <c r="S18" s="39">
        <f>'MPIPS-01_s2'!$G17-'MPIPS-01_s3'!I18</f>
        <v>256</v>
      </c>
      <c r="T18" s="39">
        <f>'MPIPS-01_s2'!$F17-'MPIPS-01_s3'!J18</f>
        <v>424</v>
      </c>
      <c r="U18" s="39">
        <f>'MPIPS-01_s2'!$G17-'MPIPS-01_s3'!K18</f>
        <v>198</v>
      </c>
      <c r="V18" s="39">
        <f>'MPIPS-01_s2'!$M17-'MPIPS-01_s3'!M18</f>
        <v>292</v>
      </c>
      <c r="W18" s="39">
        <f>'MPIPS-01_s2'!$M17-'MPIPS-01_s3'!N18</f>
        <v>248</v>
      </c>
      <c r="X18" s="39">
        <f>'MPIPS-01_s2'!$M17-'MPIPS-01_s3'!O18</f>
        <v>226</v>
      </c>
      <c r="Y18" s="39">
        <f>'MPIPS-01_s2'!F17-'MPIPS-01_s3'!F18+'MPIPS-01_s3'!H18</f>
        <v>683</v>
      </c>
      <c r="Z18" s="39">
        <f>'MPIPS-01_s2'!G17-'MPIPS-01_s3'!G18+'MPIPS-01_s3'!I18</f>
        <v>303</v>
      </c>
      <c r="AA18" s="39">
        <f>'MPIPS-01_s2'!M17-'MPIPS-01_s3'!M18+'MPIPS-01_s3'!N18</f>
        <v>380</v>
      </c>
      <c r="AC18" s="56">
        <f t="shared" si="8"/>
        <v>-1</v>
      </c>
      <c r="AD18" s="56">
        <f t="shared" si="9"/>
        <v>-1</v>
      </c>
      <c r="AE18" s="56">
        <f t="shared" si="10"/>
        <v>5</v>
      </c>
      <c r="AF18" s="56">
        <f t="shared" si="11"/>
        <v>4</v>
      </c>
      <c r="AG18" s="56">
        <f t="shared" si="12"/>
        <v>12</v>
      </c>
      <c r="AH18" s="56">
        <f t="shared" si="13"/>
        <v>6</v>
      </c>
      <c r="AJ18" s="56">
        <f>dane!G70</f>
        <v>106</v>
      </c>
      <c r="AK18" s="56">
        <f>dane!H70</f>
        <v>62</v>
      </c>
      <c r="AL18" s="56">
        <f>dane!I70</f>
        <v>137</v>
      </c>
      <c r="AM18" s="56">
        <f>dane!J70</f>
        <v>50</v>
      </c>
      <c r="AN18" s="56">
        <f>dane!K70</f>
        <v>210</v>
      </c>
      <c r="AO18" s="56">
        <f>dane!L70</f>
        <v>106</v>
      </c>
    </row>
    <row r="19" spans="1:41" ht="24.6" customHeight="1" x14ac:dyDescent="0.2">
      <c r="A19" s="289" t="s">
        <v>31</v>
      </c>
      <c r="B19" s="274" t="s">
        <v>143</v>
      </c>
      <c r="C19" s="275"/>
      <c r="D19" s="275"/>
      <c r="E19" s="87">
        <v>70</v>
      </c>
      <c r="F19" s="67">
        <f>dane!G71</f>
        <v>52</v>
      </c>
      <c r="G19" s="98">
        <f>dane!H71</f>
        <v>31</v>
      </c>
      <c r="H19" s="98">
        <f>dane!I71</f>
        <v>64</v>
      </c>
      <c r="I19" s="98">
        <f>dane!J71</f>
        <v>28</v>
      </c>
      <c r="J19" s="98">
        <f>dane!K71</f>
        <v>90</v>
      </c>
      <c r="K19" s="99">
        <f>dane!L71</f>
        <v>53</v>
      </c>
      <c r="M19" s="35">
        <f t="shared" si="5"/>
        <v>21</v>
      </c>
      <c r="N19" s="39">
        <f t="shared" si="6"/>
        <v>36</v>
      </c>
      <c r="O19" s="39">
        <f t="shared" si="7"/>
        <v>37</v>
      </c>
      <c r="P19" s="39">
        <f>'MPIPS-01_s2'!$F18-'MPIPS-01_s3'!F19</f>
        <v>282</v>
      </c>
      <c r="Q19" s="39">
        <f>'MPIPS-01_s2'!$G18-'MPIPS-01_s3'!G19</f>
        <v>142</v>
      </c>
      <c r="R19" s="39">
        <f>'MPIPS-01_s2'!$F18-'MPIPS-01_s3'!H19</f>
        <v>270</v>
      </c>
      <c r="S19" s="39">
        <f>'MPIPS-01_s2'!$G18-'MPIPS-01_s3'!I19</f>
        <v>145</v>
      </c>
      <c r="T19" s="39">
        <f>'MPIPS-01_s2'!$F18-'MPIPS-01_s3'!J19</f>
        <v>244</v>
      </c>
      <c r="U19" s="39">
        <f>'MPIPS-01_s2'!$G18-'MPIPS-01_s3'!K19</f>
        <v>120</v>
      </c>
      <c r="V19" s="39">
        <f>'MPIPS-01_s2'!$M18-'MPIPS-01_s3'!M19</f>
        <v>140</v>
      </c>
      <c r="W19" s="39">
        <f>'MPIPS-01_s2'!$M18-'MPIPS-01_s3'!N19</f>
        <v>125</v>
      </c>
      <c r="X19" s="39">
        <f>'MPIPS-01_s2'!$M18-'MPIPS-01_s3'!O19</f>
        <v>124</v>
      </c>
      <c r="Y19" s="39">
        <f>'MPIPS-01_s2'!F18-'MPIPS-01_s3'!F19+'MPIPS-01_s3'!H19</f>
        <v>346</v>
      </c>
      <c r="Z19" s="39">
        <f>'MPIPS-01_s2'!G18-'MPIPS-01_s3'!G19+'MPIPS-01_s3'!I19</f>
        <v>170</v>
      </c>
      <c r="AA19" s="39">
        <f>'MPIPS-01_s2'!M18-'MPIPS-01_s3'!M19+'MPIPS-01_s3'!N19</f>
        <v>176</v>
      </c>
      <c r="AC19" s="56">
        <f t="shared" si="8"/>
        <v>0</v>
      </c>
      <c r="AD19" s="56">
        <f t="shared" si="9"/>
        <v>0</v>
      </c>
      <c r="AE19" s="56">
        <f t="shared" si="10"/>
        <v>0</v>
      </c>
      <c r="AF19" s="56">
        <f t="shared" si="11"/>
        <v>0</v>
      </c>
      <c r="AG19" s="56">
        <f t="shared" si="12"/>
        <v>0</v>
      </c>
      <c r="AH19" s="56">
        <f t="shared" si="13"/>
        <v>0</v>
      </c>
      <c r="AJ19" s="56">
        <f>dane!G71</f>
        <v>52</v>
      </c>
      <c r="AK19" s="56">
        <f>dane!H71</f>
        <v>31</v>
      </c>
      <c r="AL19" s="56">
        <f>dane!I71</f>
        <v>64</v>
      </c>
      <c r="AM19" s="56">
        <f>dane!J71</f>
        <v>28</v>
      </c>
      <c r="AN19" s="56">
        <f>dane!K71</f>
        <v>90</v>
      </c>
      <c r="AO19" s="56">
        <f>dane!L71</f>
        <v>53</v>
      </c>
    </row>
    <row r="20" spans="1:41" ht="15.75" customHeight="1" x14ac:dyDescent="0.2">
      <c r="A20" s="315"/>
      <c r="B20" s="319" t="s">
        <v>25</v>
      </c>
      <c r="C20" s="274" t="s">
        <v>32</v>
      </c>
      <c r="D20" s="275"/>
      <c r="E20" s="87">
        <v>71</v>
      </c>
      <c r="F20" s="67">
        <f t="shared" ref="F20:K20" si="24">F19-F22</f>
        <v>45</v>
      </c>
      <c r="G20" s="98">
        <f t="shared" si="24"/>
        <v>28</v>
      </c>
      <c r="H20" s="98">
        <f t="shared" si="24"/>
        <v>53</v>
      </c>
      <c r="I20" s="98">
        <f t="shared" si="24"/>
        <v>23</v>
      </c>
      <c r="J20" s="98">
        <f t="shared" si="24"/>
        <v>71</v>
      </c>
      <c r="K20" s="99">
        <f t="shared" si="24"/>
        <v>43</v>
      </c>
      <c r="M20" s="35">
        <f t="shared" si="5"/>
        <v>17</v>
      </c>
      <c r="N20" s="39">
        <f t="shared" si="6"/>
        <v>30</v>
      </c>
      <c r="O20" s="39">
        <f t="shared" si="7"/>
        <v>28</v>
      </c>
      <c r="P20" s="39">
        <f>'MPIPS-01_s2'!$F19-'MPIPS-01_s3'!F20</f>
        <v>235</v>
      </c>
      <c r="Q20" s="39">
        <f>'MPIPS-01_s2'!$G19-'MPIPS-01_s3'!G20</f>
        <v>120</v>
      </c>
      <c r="R20" s="39">
        <f>'MPIPS-01_s2'!$F19-'MPIPS-01_s3'!H20</f>
        <v>227</v>
      </c>
      <c r="S20" s="39">
        <f>'MPIPS-01_s2'!$G19-'MPIPS-01_s3'!I20</f>
        <v>125</v>
      </c>
      <c r="T20" s="39">
        <f>'MPIPS-01_s2'!$F19-'MPIPS-01_s3'!J20</f>
        <v>209</v>
      </c>
      <c r="U20" s="39">
        <f>'MPIPS-01_s2'!$G19-'MPIPS-01_s3'!K20</f>
        <v>105</v>
      </c>
      <c r="V20" s="39">
        <f>'MPIPS-01_s2'!$M19-'MPIPS-01_s3'!M20</f>
        <v>115</v>
      </c>
      <c r="W20" s="39">
        <f>'MPIPS-01_s2'!$M19-'MPIPS-01_s3'!N20</f>
        <v>102</v>
      </c>
      <c r="X20" s="39">
        <f>'MPIPS-01_s2'!$M19-'MPIPS-01_s3'!O20</f>
        <v>104</v>
      </c>
      <c r="Y20" s="39">
        <f>'MPIPS-01_s2'!F19-'MPIPS-01_s3'!F20+'MPIPS-01_s3'!H20</f>
        <v>288</v>
      </c>
      <c r="Z20" s="39">
        <f>'MPIPS-01_s2'!G19-'MPIPS-01_s3'!G20+'MPIPS-01_s3'!I20</f>
        <v>143</v>
      </c>
      <c r="AA20" s="39">
        <f>'MPIPS-01_s2'!M19-'MPIPS-01_s3'!M20+'MPIPS-01_s3'!N20</f>
        <v>145</v>
      </c>
      <c r="AC20" s="56">
        <f t="shared" si="8"/>
        <v>0</v>
      </c>
      <c r="AD20" s="56">
        <f t="shared" si="9"/>
        <v>0</v>
      </c>
      <c r="AE20" s="56">
        <f t="shared" si="10"/>
        <v>-2</v>
      </c>
      <c r="AF20" s="56">
        <f t="shared" si="11"/>
        <v>-1</v>
      </c>
      <c r="AG20" s="56">
        <f t="shared" si="12"/>
        <v>-3</v>
      </c>
      <c r="AH20" s="56">
        <f t="shared" si="13"/>
        <v>-2</v>
      </c>
      <c r="AJ20" s="56">
        <f>dane!G72</f>
        <v>45</v>
      </c>
      <c r="AK20" s="56">
        <f>dane!H72</f>
        <v>28</v>
      </c>
      <c r="AL20" s="56">
        <f>dane!I72</f>
        <v>55</v>
      </c>
      <c r="AM20" s="56">
        <f>dane!J72</f>
        <v>24</v>
      </c>
      <c r="AN20" s="56">
        <f>dane!K72</f>
        <v>74</v>
      </c>
      <c r="AO20" s="56">
        <f>dane!L72</f>
        <v>45</v>
      </c>
    </row>
    <row r="21" spans="1:41" ht="15.75" customHeight="1" x14ac:dyDescent="0.2">
      <c r="A21" s="315"/>
      <c r="B21" s="320"/>
      <c r="C21" s="274" t="s">
        <v>144</v>
      </c>
      <c r="D21" s="275"/>
      <c r="E21" s="87">
        <v>72</v>
      </c>
      <c r="F21" s="67">
        <f>dane!G73</f>
        <v>0</v>
      </c>
      <c r="G21" s="98">
        <f>dane!H73</f>
        <v>0</v>
      </c>
      <c r="H21" s="98">
        <f>dane!I73</f>
        <v>0</v>
      </c>
      <c r="I21" s="98">
        <f>dane!J73</f>
        <v>0</v>
      </c>
      <c r="J21" s="98">
        <f>dane!K73</f>
        <v>0</v>
      </c>
      <c r="K21" s="99">
        <f>dane!L73</f>
        <v>0</v>
      </c>
      <c r="M21" s="35">
        <f t="shared" si="5"/>
        <v>0</v>
      </c>
      <c r="N21" s="39">
        <f t="shared" si="6"/>
        <v>0</v>
      </c>
      <c r="O21" s="39">
        <f t="shared" si="7"/>
        <v>0</v>
      </c>
      <c r="P21" s="39">
        <f>'MPIPS-01_s2'!$F20-'MPIPS-01_s3'!F21</f>
        <v>0</v>
      </c>
      <c r="Q21" s="39">
        <f>'MPIPS-01_s2'!$G20-'MPIPS-01_s3'!G21</f>
        <v>0</v>
      </c>
      <c r="R21" s="39">
        <f>'MPIPS-01_s2'!$F20-'MPIPS-01_s3'!H21</f>
        <v>0</v>
      </c>
      <c r="S21" s="39">
        <f>'MPIPS-01_s2'!$G20-'MPIPS-01_s3'!I21</f>
        <v>0</v>
      </c>
      <c r="T21" s="39">
        <f>'MPIPS-01_s2'!$F20-'MPIPS-01_s3'!J21</f>
        <v>0</v>
      </c>
      <c r="U21" s="39">
        <f>'MPIPS-01_s2'!$G20-'MPIPS-01_s3'!K21</f>
        <v>0</v>
      </c>
      <c r="V21" s="39">
        <f>'MPIPS-01_s2'!$M20-'MPIPS-01_s3'!M21</f>
        <v>0</v>
      </c>
      <c r="W21" s="39">
        <f>'MPIPS-01_s2'!$M20-'MPIPS-01_s3'!N21</f>
        <v>0</v>
      </c>
      <c r="X21" s="39">
        <f>'MPIPS-01_s2'!$M20-'MPIPS-01_s3'!O21</f>
        <v>0</v>
      </c>
      <c r="Y21" s="39">
        <f>'MPIPS-01_s2'!F20-'MPIPS-01_s3'!F21+'MPIPS-01_s3'!H21</f>
        <v>0</v>
      </c>
      <c r="Z21" s="39">
        <f>'MPIPS-01_s2'!G20-'MPIPS-01_s3'!G21+'MPIPS-01_s3'!I21</f>
        <v>0</v>
      </c>
      <c r="AA21" s="39">
        <f>'MPIPS-01_s2'!M20-'MPIPS-01_s3'!M21+'MPIPS-01_s3'!N21</f>
        <v>0</v>
      </c>
      <c r="AC21" s="56">
        <f t="shared" si="8"/>
        <v>0</v>
      </c>
      <c r="AD21" s="56">
        <f t="shared" si="9"/>
        <v>0</v>
      </c>
      <c r="AE21" s="56">
        <f t="shared" si="10"/>
        <v>0</v>
      </c>
      <c r="AF21" s="56">
        <f t="shared" si="11"/>
        <v>0</v>
      </c>
      <c r="AG21" s="56">
        <f t="shared" si="12"/>
        <v>0</v>
      </c>
      <c r="AH21" s="56">
        <f t="shared" si="13"/>
        <v>0</v>
      </c>
      <c r="AJ21" s="56">
        <f>dane!G73</f>
        <v>0</v>
      </c>
      <c r="AK21" s="56">
        <f>dane!H73</f>
        <v>0</v>
      </c>
      <c r="AL21" s="56">
        <f>dane!I73</f>
        <v>0</v>
      </c>
      <c r="AM21" s="56">
        <f>dane!J73</f>
        <v>0</v>
      </c>
      <c r="AN21" s="56">
        <f>dane!K73</f>
        <v>0</v>
      </c>
      <c r="AO21" s="56">
        <f>dane!L73</f>
        <v>0</v>
      </c>
    </row>
    <row r="22" spans="1:41" ht="15.75" customHeight="1" x14ac:dyDescent="0.2">
      <c r="A22" s="315"/>
      <c r="B22" s="320"/>
      <c r="C22" s="274" t="s">
        <v>145</v>
      </c>
      <c r="D22" s="275"/>
      <c r="E22" s="87">
        <v>73</v>
      </c>
      <c r="F22" s="67">
        <f t="shared" ref="F22:K22" si="25">SUM(F23:F27)</f>
        <v>7</v>
      </c>
      <c r="G22" s="98">
        <f t="shared" si="25"/>
        <v>3</v>
      </c>
      <c r="H22" s="98">
        <f t="shared" si="25"/>
        <v>11</v>
      </c>
      <c r="I22" s="98">
        <f t="shared" si="25"/>
        <v>5</v>
      </c>
      <c r="J22" s="98">
        <f>SUM(J23:J27)</f>
        <v>19</v>
      </c>
      <c r="K22" s="99">
        <f t="shared" si="25"/>
        <v>10</v>
      </c>
      <c r="M22" s="35">
        <f t="shared" si="5"/>
        <v>4</v>
      </c>
      <c r="N22" s="39">
        <f t="shared" si="6"/>
        <v>6</v>
      </c>
      <c r="O22" s="39">
        <f t="shared" si="7"/>
        <v>9</v>
      </c>
      <c r="P22" s="39">
        <f>'MPIPS-01_s2'!$F21-'MPIPS-01_s3'!F22</f>
        <v>47</v>
      </c>
      <c r="Q22" s="39">
        <f>'MPIPS-01_s2'!$G21-'MPIPS-01_s3'!G22</f>
        <v>22</v>
      </c>
      <c r="R22" s="39">
        <f>'MPIPS-01_s2'!$F21-'MPIPS-01_s3'!H22</f>
        <v>43</v>
      </c>
      <c r="S22" s="39">
        <f>'MPIPS-01_s2'!$G21-'MPIPS-01_s3'!I22</f>
        <v>20</v>
      </c>
      <c r="T22" s="39">
        <f>'MPIPS-01_s2'!$F21-'MPIPS-01_s3'!J22</f>
        <v>35</v>
      </c>
      <c r="U22" s="39">
        <f>'MPIPS-01_s2'!$G21-'MPIPS-01_s3'!K22</f>
        <v>15</v>
      </c>
      <c r="V22" s="39">
        <f>'MPIPS-01_s2'!$M21-'MPIPS-01_s3'!M22</f>
        <v>25</v>
      </c>
      <c r="W22" s="39">
        <f>'MPIPS-01_s2'!$M21-'MPIPS-01_s3'!N22</f>
        <v>23</v>
      </c>
      <c r="X22" s="39">
        <f>'MPIPS-01_s2'!$M21-'MPIPS-01_s3'!O22</f>
        <v>20</v>
      </c>
      <c r="Y22" s="39">
        <f>'MPIPS-01_s2'!F21-'MPIPS-01_s3'!F22+'MPIPS-01_s3'!H22</f>
        <v>58</v>
      </c>
      <c r="Z22" s="39">
        <f>'MPIPS-01_s2'!G21-'MPIPS-01_s3'!G22+'MPIPS-01_s3'!I22</f>
        <v>27</v>
      </c>
      <c r="AA22" s="39">
        <f>'MPIPS-01_s2'!M21-'MPIPS-01_s3'!M22+'MPIPS-01_s3'!N22</f>
        <v>31</v>
      </c>
      <c r="AC22" s="56">
        <f t="shared" si="8"/>
        <v>0</v>
      </c>
      <c r="AD22" s="56">
        <f t="shared" si="9"/>
        <v>0</v>
      </c>
      <c r="AE22" s="56">
        <f t="shared" si="10"/>
        <v>2</v>
      </c>
      <c r="AF22" s="56">
        <f t="shared" si="11"/>
        <v>1</v>
      </c>
      <c r="AG22" s="56">
        <f t="shared" si="12"/>
        <v>3</v>
      </c>
      <c r="AH22" s="56">
        <f t="shared" si="13"/>
        <v>2</v>
      </c>
      <c r="AJ22" s="56">
        <f>dane!G74</f>
        <v>7</v>
      </c>
      <c r="AK22" s="56">
        <f>dane!H74</f>
        <v>3</v>
      </c>
      <c r="AL22" s="56">
        <f>dane!I74</f>
        <v>9</v>
      </c>
      <c r="AM22" s="56">
        <f>dane!J74</f>
        <v>4</v>
      </c>
      <c r="AN22" s="56">
        <f>dane!K74</f>
        <v>16</v>
      </c>
      <c r="AO22" s="56">
        <f>dane!L74</f>
        <v>8</v>
      </c>
    </row>
    <row r="23" spans="1:41" ht="15.75" customHeight="1" x14ac:dyDescent="0.2">
      <c r="A23" s="315"/>
      <c r="B23" s="320"/>
      <c r="C23" s="276" t="s">
        <v>25</v>
      </c>
      <c r="D23" s="5" t="s">
        <v>33</v>
      </c>
      <c r="E23" s="87">
        <v>74</v>
      </c>
      <c r="F23" s="67">
        <f>Otrzymane!G15</f>
        <v>2</v>
      </c>
      <c r="G23" s="98">
        <f>Otrzymane!H15</f>
        <v>1</v>
      </c>
      <c r="H23" s="98">
        <f>Otrzymane!I15</f>
        <v>2</v>
      </c>
      <c r="I23" s="98">
        <f>Otrzymane!J15</f>
        <v>1</v>
      </c>
      <c r="J23" s="98">
        <f>Otrzymane!K15</f>
        <v>1</v>
      </c>
      <c r="K23" s="99">
        <f>Otrzymane!L15</f>
        <v>0</v>
      </c>
      <c r="M23" s="35">
        <f t="shared" si="5"/>
        <v>1</v>
      </c>
      <c r="N23" s="39">
        <f t="shared" si="6"/>
        <v>1</v>
      </c>
      <c r="O23" s="39">
        <f t="shared" si="7"/>
        <v>1</v>
      </c>
      <c r="P23" s="39">
        <f>'MPIPS-01_s2'!$F22-'MPIPS-01_s3'!F23</f>
        <v>6</v>
      </c>
      <c r="Q23" s="39">
        <f>'MPIPS-01_s2'!$G22-'MPIPS-01_s3'!G23</f>
        <v>5</v>
      </c>
      <c r="R23" s="39">
        <f>'MPIPS-01_s2'!$F22-'MPIPS-01_s3'!H23</f>
        <v>6</v>
      </c>
      <c r="S23" s="39">
        <f>'MPIPS-01_s2'!$G22-'MPIPS-01_s3'!I23</f>
        <v>5</v>
      </c>
      <c r="T23" s="39">
        <f>'MPIPS-01_s2'!$F22-'MPIPS-01_s3'!J23</f>
        <v>7</v>
      </c>
      <c r="U23" s="39">
        <f>'MPIPS-01_s2'!$G22-'MPIPS-01_s3'!K23</f>
        <v>6</v>
      </c>
      <c r="V23" s="39">
        <f>'MPIPS-01_s2'!$M22-'MPIPS-01_s3'!M23</f>
        <v>1</v>
      </c>
      <c r="W23" s="39">
        <f>'MPIPS-01_s2'!$M22-'MPIPS-01_s3'!N23</f>
        <v>1</v>
      </c>
      <c r="X23" s="39">
        <f>'MPIPS-01_s2'!$M22-'MPIPS-01_s3'!O23</f>
        <v>1</v>
      </c>
      <c r="Y23" s="39">
        <f>'MPIPS-01_s2'!F22-'MPIPS-01_s3'!F23+'MPIPS-01_s3'!H23</f>
        <v>8</v>
      </c>
      <c r="Z23" s="39">
        <f>'MPIPS-01_s2'!G22-'MPIPS-01_s3'!G23+'MPIPS-01_s3'!I23</f>
        <v>6</v>
      </c>
      <c r="AA23" s="39">
        <f>'MPIPS-01_s2'!M22-'MPIPS-01_s3'!M23+'MPIPS-01_s3'!N23</f>
        <v>2</v>
      </c>
      <c r="AC23" s="56">
        <f t="shared" si="8"/>
        <v>0</v>
      </c>
      <c r="AD23" s="56">
        <f t="shared" si="9"/>
        <v>0</v>
      </c>
      <c r="AE23" s="56">
        <f t="shared" si="10"/>
        <v>0</v>
      </c>
      <c r="AF23" s="56">
        <f t="shared" si="11"/>
        <v>0</v>
      </c>
      <c r="AG23" s="56">
        <f t="shared" si="12"/>
        <v>0</v>
      </c>
      <c r="AH23" s="56">
        <f t="shared" si="13"/>
        <v>0</v>
      </c>
      <c r="AJ23" s="56">
        <f>dane!G75</f>
        <v>2</v>
      </c>
      <c r="AK23" s="56">
        <f>dane!H75</f>
        <v>1</v>
      </c>
      <c r="AL23" s="56">
        <f>dane!I75</f>
        <v>2</v>
      </c>
      <c r="AM23" s="56">
        <f>dane!J75</f>
        <v>1</v>
      </c>
      <c r="AN23" s="56">
        <f>dane!K75</f>
        <v>1</v>
      </c>
      <c r="AO23" s="56">
        <f>dane!L75</f>
        <v>0</v>
      </c>
    </row>
    <row r="24" spans="1:41" ht="15.75" customHeight="1" x14ac:dyDescent="0.2">
      <c r="A24" s="315"/>
      <c r="B24" s="320"/>
      <c r="C24" s="327"/>
      <c r="D24" s="5" t="s">
        <v>34</v>
      </c>
      <c r="E24" s="87">
        <v>75</v>
      </c>
      <c r="F24" s="67">
        <f>Otrzymane!G16</f>
        <v>0</v>
      </c>
      <c r="G24" s="98">
        <f>Otrzymane!H16</f>
        <v>0</v>
      </c>
      <c r="H24" s="98">
        <f>Otrzymane!I16</f>
        <v>1</v>
      </c>
      <c r="I24" s="98">
        <f>Otrzymane!J16</f>
        <v>0</v>
      </c>
      <c r="J24" s="98">
        <f>Otrzymane!K16</f>
        <v>1</v>
      </c>
      <c r="K24" s="99">
        <f>Otrzymane!L16</f>
        <v>0</v>
      </c>
      <c r="M24" s="35">
        <f t="shared" si="5"/>
        <v>0</v>
      </c>
      <c r="N24" s="39">
        <f t="shared" si="6"/>
        <v>1</v>
      </c>
      <c r="O24" s="39">
        <f t="shared" si="7"/>
        <v>1</v>
      </c>
      <c r="P24" s="39">
        <f>'MPIPS-01_s2'!$F23-'MPIPS-01_s3'!F24</f>
        <v>2</v>
      </c>
      <c r="Q24" s="39">
        <f>'MPIPS-01_s2'!$G23-'MPIPS-01_s3'!G24</f>
        <v>1</v>
      </c>
      <c r="R24" s="39">
        <f>'MPIPS-01_s2'!$F23-'MPIPS-01_s3'!H24</f>
        <v>1</v>
      </c>
      <c r="S24" s="39">
        <f>'MPIPS-01_s2'!$G23-'MPIPS-01_s3'!I24</f>
        <v>1</v>
      </c>
      <c r="T24" s="39">
        <f>'MPIPS-01_s2'!$F23-'MPIPS-01_s3'!J24</f>
        <v>1</v>
      </c>
      <c r="U24" s="39">
        <f>'MPIPS-01_s2'!$G23-'MPIPS-01_s3'!K24</f>
        <v>1</v>
      </c>
      <c r="V24" s="39">
        <f>'MPIPS-01_s2'!$M23-'MPIPS-01_s3'!M24</f>
        <v>1</v>
      </c>
      <c r="W24" s="39">
        <f>'MPIPS-01_s2'!$M23-'MPIPS-01_s3'!N24</f>
        <v>0</v>
      </c>
      <c r="X24" s="39">
        <f>'MPIPS-01_s2'!$M23-'MPIPS-01_s3'!O24</f>
        <v>0</v>
      </c>
      <c r="Y24" s="39">
        <f>'MPIPS-01_s2'!F23-'MPIPS-01_s3'!F24+'MPIPS-01_s3'!H24</f>
        <v>3</v>
      </c>
      <c r="Z24" s="39">
        <f>'MPIPS-01_s2'!G23-'MPIPS-01_s3'!G24+'MPIPS-01_s3'!I24</f>
        <v>1</v>
      </c>
      <c r="AA24" s="39">
        <f>'MPIPS-01_s2'!M23-'MPIPS-01_s3'!M24+'MPIPS-01_s3'!N24</f>
        <v>2</v>
      </c>
      <c r="AC24" s="56">
        <f t="shared" si="8"/>
        <v>0</v>
      </c>
      <c r="AD24" s="56">
        <f t="shared" si="9"/>
        <v>0</v>
      </c>
      <c r="AE24" s="56">
        <f t="shared" si="10"/>
        <v>0</v>
      </c>
      <c r="AF24" s="56">
        <f t="shared" si="11"/>
        <v>0</v>
      </c>
      <c r="AG24" s="56">
        <f t="shared" si="12"/>
        <v>0</v>
      </c>
      <c r="AH24" s="56">
        <f t="shared" si="13"/>
        <v>0</v>
      </c>
      <c r="AJ24" s="56">
        <f>dane!G76</f>
        <v>0</v>
      </c>
      <c r="AK24" s="56">
        <f>dane!H76</f>
        <v>0</v>
      </c>
      <c r="AL24" s="56">
        <f>dane!I76</f>
        <v>1</v>
      </c>
      <c r="AM24" s="56">
        <f>dane!J76</f>
        <v>0</v>
      </c>
      <c r="AN24" s="56">
        <f>dane!K76</f>
        <v>1</v>
      </c>
      <c r="AO24" s="56">
        <f>dane!L76</f>
        <v>0</v>
      </c>
    </row>
    <row r="25" spans="1:41" ht="15.75" customHeight="1" x14ac:dyDescent="0.2">
      <c r="A25" s="315"/>
      <c r="B25" s="320"/>
      <c r="C25" s="327"/>
      <c r="D25" s="5" t="s">
        <v>35</v>
      </c>
      <c r="E25" s="87">
        <v>76</v>
      </c>
      <c r="F25" s="67">
        <f>Otrzymane!G17</f>
        <v>2</v>
      </c>
      <c r="G25" s="98">
        <f>Otrzymane!H17</f>
        <v>0</v>
      </c>
      <c r="H25" s="98">
        <f>Otrzymane!I17</f>
        <v>5</v>
      </c>
      <c r="I25" s="98">
        <f>Otrzymane!J17</f>
        <v>3</v>
      </c>
      <c r="J25" s="98">
        <f>Otrzymane!K17</f>
        <v>15</v>
      </c>
      <c r="K25" s="99">
        <f>Otrzymane!L17</f>
        <v>9</v>
      </c>
      <c r="M25" s="35">
        <f t="shared" si="5"/>
        <v>2</v>
      </c>
      <c r="N25" s="39">
        <f t="shared" si="6"/>
        <v>2</v>
      </c>
      <c r="O25" s="39">
        <f t="shared" si="7"/>
        <v>6</v>
      </c>
      <c r="P25" s="39">
        <f>'MPIPS-01_s2'!$F24-'MPIPS-01_s3'!F25</f>
        <v>32</v>
      </c>
      <c r="Q25" s="39">
        <f>'MPIPS-01_s2'!$G24-'MPIPS-01_s3'!G25</f>
        <v>13</v>
      </c>
      <c r="R25" s="39">
        <f>'MPIPS-01_s2'!$F24-'MPIPS-01_s3'!H25</f>
        <v>29</v>
      </c>
      <c r="S25" s="39">
        <f>'MPIPS-01_s2'!$G24-'MPIPS-01_s3'!I25</f>
        <v>10</v>
      </c>
      <c r="T25" s="39">
        <f>'MPIPS-01_s2'!$F24-'MPIPS-01_s3'!J25</f>
        <v>19</v>
      </c>
      <c r="U25" s="39">
        <f>'MPIPS-01_s2'!$G24-'MPIPS-01_s3'!K25</f>
        <v>4</v>
      </c>
      <c r="V25" s="39">
        <f>'MPIPS-01_s2'!$M24-'MPIPS-01_s3'!M25</f>
        <v>19</v>
      </c>
      <c r="W25" s="39">
        <f>'MPIPS-01_s2'!$M24-'MPIPS-01_s3'!N25</f>
        <v>19</v>
      </c>
      <c r="X25" s="39">
        <f>'MPIPS-01_s2'!$M24-'MPIPS-01_s3'!O25</f>
        <v>15</v>
      </c>
      <c r="Y25" s="39">
        <f>'MPIPS-01_s2'!F24-'MPIPS-01_s3'!F25+'MPIPS-01_s3'!H25</f>
        <v>37</v>
      </c>
      <c r="Z25" s="39">
        <f>'MPIPS-01_s2'!G24-'MPIPS-01_s3'!G25+'MPIPS-01_s3'!I25</f>
        <v>16</v>
      </c>
      <c r="AA25" s="39">
        <f>'MPIPS-01_s2'!M24-'MPIPS-01_s3'!M25+'MPIPS-01_s3'!N25</f>
        <v>21</v>
      </c>
      <c r="AC25" s="56">
        <f t="shared" si="8"/>
        <v>1</v>
      </c>
      <c r="AD25" s="56">
        <f t="shared" si="9"/>
        <v>0</v>
      </c>
      <c r="AE25" s="56">
        <f t="shared" si="10"/>
        <v>1</v>
      </c>
      <c r="AF25" s="56">
        <f t="shared" si="11"/>
        <v>0</v>
      </c>
      <c r="AG25" s="56">
        <f t="shared" si="12"/>
        <v>2</v>
      </c>
      <c r="AH25" s="56">
        <f t="shared" si="13"/>
        <v>1</v>
      </c>
      <c r="AJ25" s="56">
        <f>dane!G77</f>
        <v>1</v>
      </c>
      <c r="AK25" s="56">
        <f>dane!H77</f>
        <v>0</v>
      </c>
      <c r="AL25" s="56">
        <f>dane!I77</f>
        <v>4</v>
      </c>
      <c r="AM25" s="56">
        <f>dane!J77</f>
        <v>3</v>
      </c>
      <c r="AN25" s="56">
        <f>dane!K77</f>
        <v>13</v>
      </c>
      <c r="AO25" s="56">
        <f>dane!L77</f>
        <v>8</v>
      </c>
    </row>
    <row r="26" spans="1:41" ht="24.6" customHeight="1" x14ac:dyDescent="0.2">
      <c r="A26" s="315"/>
      <c r="B26" s="320"/>
      <c r="C26" s="327"/>
      <c r="D26" s="5" t="s">
        <v>36</v>
      </c>
      <c r="E26" s="87">
        <v>77</v>
      </c>
      <c r="F26" s="67">
        <f>Otrzymane!G18</f>
        <v>3</v>
      </c>
      <c r="G26" s="98">
        <f>Otrzymane!H18</f>
        <v>2</v>
      </c>
      <c r="H26" s="98">
        <f>Otrzymane!I18</f>
        <v>2</v>
      </c>
      <c r="I26" s="98">
        <f>Otrzymane!J18</f>
        <v>1</v>
      </c>
      <c r="J26" s="98">
        <f>Otrzymane!K18</f>
        <v>2</v>
      </c>
      <c r="K26" s="99">
        <f>Otrzymane!L18</f>
        <v>1</v>
      </c>
      <c r="M26" s="35">
        <f t="shared" si="5"/>
        <v>1</v>
      </c>
      <c r="N26" s="39">
        <f t="shared" si="6"/>
        <v>1</v>
      </c>
      <c r="O26" s="39">
        <f t="shared" si="7"/>
        <v>1</v>
      </c>
      <c r="P26" s="39">
        <f>'MPIPS-01_s2'!$F25-'MPIPS-01_s3'!F26</f>
        <v>6</v>
      </c>
      <c r="Q26" s="39">
        <f>'MPIPS-01_s2'!$G25-'MPIPS-01_s3'!G26</f>
        <v>3</v>
      </c>
      <c r="R26" s="39">
        <f>'MPIPS-01_s2'!$F25-'MPIPS-01_s3'!H26</f>
        <v>7</v>
      </c>
      <c r="S26" s="39">
        <f>'MPIPS-01_s2'!$G25-'MPIPS-01_s3'!I26</f>
        <v>4</v>
      </c>
      <c r="T26" s="39">
        <f>'MPIPS-01_s2'!$F25-'MPIPS-01_s3'!J26</f>
        <v>7</v>
      </c>
      <c r="U26" s="39">
        <f>'MPIPS-01_s2'!$G25-'MPIPS-01_s3'!K26</f>
        <v>4</v>
      </c>
      <c r="V26" s="39">
        <f>'MPIPS-01_s2'!$M25-'MPIPS-01_s3'!M26</f>
        <v>3</v>
      </c>
      <c r="W26" s="39">
        <f>'MPIPS-01_s2'!$M25-'MPIPS-01_s3'!N26</f>
        <v>3</v>
      </c>
      <c r="X26" s="39">
        <f>'MPIPS-01_s2'!$M25-'MPIPS-01_s3'!O26</f>
        <v>3</v>
      </c>
      <c r="Y26" s="39">
        <f>'MPIPS-01_s2'!F25-'MPIPS-01_s3'!F26+'MPIPS-01_s3'!H26</f>
        <v>8</v>
      </c>
      <c r="Z26" s="39">
        <f>'MPIPS-01_s2'!G25-'MPIPS-01_s3'!G26+'MPIPS-01_s3'!I26</f>
        <v>4</v>
      </c>
      <c r="AA26" s="39">
        <f>'MPIPS-01_s2'!M25-'MPIPS-01_s3'!M26+'MPIPS-01_s3'!N26</f>
        <v>4</v>
      </c>
      <c r="AC26" s="56">
        <f t="shared" si="8"/>
        <v>0</v>
      </c>
      <c r="AD26" s="56">
        <f t="shared" si="9"/>
        <v>0</v>
      </c>
      <c r="AE26" s="56">
        <f t="shared" si="10"/>
        <v>1</v>
      </c>
      <c r="AF26" s="56">
        <f t="shared" si="11"/>
        <v>1</v>
      </c>
      <c r="AG26" s="56">
        <f t="shared" si="12"/>
        <v>1</v>
      </c>
      <c r="AH26" s="56">
        <f t="shared" si="13"/>
        <v>1</v>
      </c>
      <c r="AJ26" s="56">
        <f>dane!G78</f>
        <v>3</v>
      </c>
      <c r="AK26" s="56">
        <f>dane!H78</f>
        <v>2</v>
      </c>
      <c r="AL26" s="56">
        <f>dane!I78</f>
        <v>1</v>
      </c>
      <c r="AM26" s="56">
        <f>dane!J78</f>
        <v>0</v>
      </c>
      <c r="AN26" s="56">
        <f>dane!K78</f>
        <v>1</v>
      </c>
      <c r="AO26" s="56">
        <f>dane!L78</f>
        <v>0</v>
      </c>
    </row>
    <row r="27" spans="1:41" ht="15.75" customHeight="1" x14ac:dyDescent="0.2">
      <c r="A27" s="315"/>
      <c r="B27" s="320"/>
      <c r="C27" s="327"/>
      <c r="D27" s="5" t="s">
        <v>37</v>
      </c>
      <c r="E27" s="87">
        <v>78</v>
      </c>
      <c r="F27" s="67">
        <f>Otrzymane!G19</f>
        <v>0</v>
      </c>
      <c r="G27" s="98">
        <f>Otrzymane!H19</f>
        <v>0</v>
      </c>
      <c r="H27" s="98">
        <f>Otrzymane!I19</f>
        <v>1</v>
      </c>
      <c r="I27" s="98">
        <f>Otrzymane!J19</f>
        <v>0</v>
      </c>
      <c r="J27" s="98">
        <f>Otrzymane!K19</f>
        <v>0</v>
      </c>
      <c r="K27" s="99">
        <f>Otrzymane!L19</f>
        <v>0</v>
      </c>
      <c r="M27" s="35">
        <f t="shared" si="5"/>
        <v>0</v>
      </c>
      <c r="N27" s="39">
        <f t="shared" si="6"/>
        <v>1</v>
      </c>
      <c r="O27" s="39">
        <f t="shared" si="7"/>
        <v>0</v>
      </c>
      <c r="P27" s="39">
        <f>'MPIPS-01_s2'!$F26-'MPIPS-01_s3'!F27</f>
        <v>1</v>
      </c>
      <c r="Q27" s="39">
        <f>'MPIPS-01_s2'!$G26-'MPIPS-01_s3'!G27</f>
        <v>0</v>
      </c>
      <c r="R27" s="39">
        <f>'MPIPS-01_s2'!$F26-'MPIPS-01_s3'!H27</f>
        <v>0</v>
      </c>
      <c r="S27" s="39">
        <f>'MPIPS-01_s2'!$G26-'MPIPS-01_s3'!I27</f>
        <v>0</v>
      </c>
      <c r="T27" s="39">
        <f>'MPIPS-01_s2'!$F26-'MPIPS-01_s3'!J27</f>
        <v>1</v>
      </c>
      <c r="U27" s="39">
        <f>'MPIPS-01_s2'!$G26-'MPIPS-01_s3'!K27</f>
        <v>0</v>
      </c>
      <c r="V27" s="39">
        <f>'MPIPS-01_s2'!$M26-'MPIPS-01_s3'!M27</f>
        <v>1</v>
      </c>
      <c r="W27" s="39">
        <f>'MPIPS-01_s2'!$M26-'MPIPS-01_s3'!N27</f>
        <v>0</v>
      </c>
      <c r="X27" s="39">
        <f>'MPIPS-01_s2'!$M26-'MPIPS-01_s3'!O27</f>
        <v>1</v>
      </c>
      <c r="Y27" s="39">
        <f>'MPIPS-01_s2'!F26-'MPIPS-01_s3'!F27+'MPIPS-01_s3'!H27</f>
        <v>2</v>
      </c>
      <c r="Z27" s="39">
        <f>'MPIPS-01_s2'!G26-'MPIPS-01_s3'!G27+'MPIPS-01_s3'!I27</f>
        <v>0</v>
      </c>
      <c r="AA27" s="39">
        <f>'MPIPS-01_s2'!M26-'MPIPS-01_s3'!M27+'MPIPS-01_s3'!N27</f>
        <v>2</v>
      </c>
      <c r="AC27" s="56">
        <f t="shared" si="8"/>
        <v>-1</v>
      </c>
      <c r="AD27" s="56">
        <f t="shared" si="9"/>
        <v>0</v>
      </c>
      <c r="AE27" s="56">
        <f t="shared" si="10"/>
        <v>0</v>
      </c>
      <c r="AF27" s="56">
        <f t="shared" si="11"/>
        <v>0</v>
      </c>
      <c r="AG27" s="56">
        <f t="shared" si="12"/>
        <v>0</v>
      </c>
      <c r="AH27" s="56">
        <f t="shared" si="13"/>
        <v>0</v>
      </c>
      <c r="AJ27" s="56">
        <f>dane!G79</f>
        <v>1</v>
      </c>
      <c r="AK27" s="56">
        <f>dane!H79</f>
        <v>0</v>
      </c>
      <c r="AL27" s="56">
        <f>dane!I79</f>
        <v>1</v>
      </c>
      <c r="AM27" s="56">
        <f>dane!J79</f>
        <v>0</v>
      </c>
      <c r="AN27" s="56">
        <f>dane!K79</f>
        <v>0</v>
      </c>
      <c r="AO27" s="56">
        <f>dane!L79</f>
        <v>0</v>
      </c>
    </row>
    <row r="28" spans="1:41" ht="15.75" customHeight="1" x14ac:dyDescent="0.2">
      <c r="A28" s="315"/>
      <c r="B28" s="294" t="s">
        <v>38</v>
      </c>
      <c r="C28" s="317"/>
      <c r="D28" s="318"/>
      <c r="E28" s="87">
        <v>79</v>
      </c>
      <c r="F28" s="67">
        <f>Otrzymane!G20</f>
        <v>2</v>
      </c>
      <c r="G28" s="98">
        <f>Otrzymane!H20</f>
        <v>1</v>
      </c>
      <c r="H28" s="98">
        <f>Otrzymane!I20</f>
        <v>4</v>
      </c>
      <c r="I28" s="98">
        <f>Otrzymane!J20</f>
        <v>0</v>
      </c>
      <c r="J28" s="98">
        <f>Otrzymane!K20</f>
        <v>12</v>
      </c>
      <c r="K28" s="99">
        <f>Otrzymane!L20</f>
        <v>4</v>
      </c>
      <c r="M28" s="35">
        <f t="shared" si="5"/>
        <v>1</v>
      </c>
      <c r="N28" s="39">
        <f t="shared" si="6"/>
        <v>4</v>
      </c>
      <c r="O28" s="39">
        <f t="shared" si="7"/>
        <v>8</v>
      </c>
      <c r="P28" s="39">
        <f>'MPIPS-01_s2'!$F27-'MPIPS-01_s3'!F28</f>
        <v>34</v>
      </c>
      <c r="Q28" s="39">
        <f>'MPIPS-01_s2'!$G27-'MPIPS-01_s3'!G28</f>
        <v>12</v>
      </c>
      <c r="R28" s="39">
        <f>'MPIPS-01_s2'!$F27-'MPIPS-01_s3'!H28</f>
        <v>32</v>
      </c>
      <c r="S28" s="39">
        <f>'MPIPS-01_s2'!$G27-'MPIPS-01_s3'!I28</f>
        <v>13</v>
      </c>
      <c r="T28" s="39">
        <f>'MPIPS-01_s2'!$F27-'MPIPS-01_s3'!J28</f>
        <v>24</v>
      </c>
      <c r="U28" s="39">
        <f>'MPIPS-01_s2'!$G27-'MPIPS-01_s3'!K28</f>
        <v>9</v>
      </c>
      <c r="V28" s="39">
        <f>'MPIPS-01_s2'!$M27-'MPIPS-01_s3'!M28</f>
        <v>22</v>
      </c>
      <c r="W28" s="39">
        <f>'MPIPS-01_s2'!$M27-'MPIPS-01_s3'!N28</f>
        <v>19</v>
      </c>
      <c r="X28" s="39">
        <f>'MPIPS-01_s2'!$M27-'MPIPS-01_s3'!O28</f>
        <v>15</v>
      </c>
      <c r="Y28" s="39">
        <f>'MPIPS-01_s2'!F27-'MPIPS-01_s3'!F28+'MPIPS-01_s3'!H28</f>
        <v>38</v>
      </c>
      <c r="Z28" s="39">
        <f>'MPIPS-01_s2'!G27-'MPIPS-01_s3'!G28+'MPIPS-01_s3'!I28</f>
        <v>12</v>
      </c>
      <c r="AA28" s="39">
        <f>'MPIPS-01_s2'!M27-'MPIPS-01_s3'!M28+'MPIPS-01_s3'!N28</f>
        <v>26</v>
      </c>
      <c r="AC28" s="56">
        <f t="shared" si="8"/>
        <v>1</v>
      </c>
      <c r="AD28" s="56">
        <f t="shared" si="9"/>
        <v>1</v>
      </c>
      <c r="AE28" s="56">
        <f t="shared" si="10"/>
        <v>0</v>
      </c>
      <c r="AF28" s="56">
        <f t="shared" si="11"/>
        <v>0</v>
      </c>
      <c r="AG28" s="56">
        <f t="shared" si="12"/>
        <v>3</v>
      </c>
      <c r="AH28" s="56">
        <f t="shared" si="13"/>
        <v>1</v>
      </c>
      <c r="AJ28" s="56">
        <f>dane!G80</f>
        <v>1</v>
      </c>
      <c r="AK28" s="56">
        <f>dane!H80</f>
        <v>0</v>
      </c>
      <c r="AL28" s="56">
        <f>dane!I80</f>
        <v>4</v>
      </c>
      <c r="AM28" s="56">
        <f>dane!J80</f>
        <v>0</v>
      </c>
      <c r="AN28" s="56">
        <f>dane!K80</f>
        <v>9</v>
      </c>
      <c r="AO28" s="56">
        <f>dane!L80</f>
        <v>3</v>
      </c>
    </row>
    <row r="29" spans="1:41" ht="15.75" customHeight="1" x14ac:dyDescent="0.2">
      <c r="A29" s="315"/>
      <c r="B29" s="294" t="s">
        <v>39</v>
      </c>
      <c r="C29" s="317"/>
      <c r="D29" s="318"/>
      <c r="E29" s="87">
        <v>80</v>
      </c>
      <c r="F29" s="67">
        <f>Otrzymane!G21</f>
        <v>7</v>
      </c>
      <c r="G29" s="98">
        <f>Otrzymane!H21</f>
        <v>4</v>
      </c>
      <c r="H29" s="98">
        <f>Otrzymane!I21</f>
        <v>4</v>
      </c>
      <c r="I29" s="98">
        <f>Otrzymane!J21</f>
        <v>2</v>
      </c>
      <c r="J29" s="98">
        <f>Otrzymane!K21</f>
        <v>8</v>
      </c>
      <c r="K29" s="99">
        <f>Otrzymane!L21</f>
        <v>5</v>
      </c>
      <c r="M29" s="35">
        <f t="shared" si="5"/>
        <v>3</v>
      </c>
      <c r="N29" s="39">
        <f t="shared" si="6"/>
        <v>2</v>
      </c>
      <c r="O29" s="39">
        <f t="shared" si="7"/>
        <v>3</v>
      </c>
      <c r="P29" s="39">
        <f>'MPIPS-01_s2'!$F28-'MPIPS-01_s3'!F29</f>
        <v>16</v>
      </c>
      <c r="Q29" s="39">
        <f>'MPIPS-01_s2'!$G28-'MPIPS-01_s3'!G29</f>
        <v>12</v>
      </c>
      <c r="R29" s="39">
        <f>'MPIPS-01_s2'!$F28-'MPIPS-01_s3'!H29</f>
        <v>19</v>
      </c>
      <c r="S29" s="39">
        <f>'MPIPS-01_s2'!$G28-'MPIPS-01_s3'!I29</f>
        <v>14</v>
      </c>
      <c r="T29" s="39">
        <f>'MPIPS-01_s2'!$F28-'MPIPS-01_s3'!J29</f>
        <v>15</v>
      </c>
      <c r="U29" s="39">
        <f>'MPIPS-01_s2'!$G28-'MPIPS-01_s3'!K29</f>
        <v>11</v>
      </c>
      <c r="V29" s="39">
        <f>'MPIPS-01_s2'!$M28-'MPIPS-01_s3'!M29</f>
        <v>4</v>
      </c>
      <c r="W29" s="39">
        <f>'MPIPS-01_s2'!$M28-'MPIPS-01_s3'!N29</f>
        <v>5</v>
      </c>
      <c r="X29" s="39">
        <f>'MPIPS-01_s2'!$M28-'MPIPS-01_s3'!O29</f>
        <v>4</v>
      </c>
      <c r="Y29" s="39">
        <f>'MPIPS-01_s2'!F28-'MPIPS-01_s3'!F29+'MPIPS-01_s3'!H29</f>
        <v>20</v>
      </c>
      <c r="Z29" s="39">
        <f>'MPIPS-01_s2'!G28-'MPIPS-01_s3'!G29+'MPIPS-01_s3'!I29</f>
        <v>14</v>
      </c>
      <c r="AA29" s="39">
        <f>'MPIPS-01_s2'!M28-'MPIPS-01_s3'!M29+'MPIPS-01_s3'!N29</f>
        <v>6</v>
      </c>
      <c r="AC29" s="56">
        <f t="shared" si="8"/>
        <v>0</v>
      </c>
      <c r="AD29" s="56">
        <f t="shared" si="9"/>
        <v>0</v>
      </c>
      <c r="AE29" s="56">
        <f t="shared" si="10"/>
        <v>0</v>
      </c>
      <c r="AF29" s="56">
        <f t="shared" si="11"/>
        <v>0</v>
      </c>
      <c r="AG29" s="56">
        <f t="shared" si="12"/>
        <v>0</v>
      </c>
      <c r="AH29" s="56">
        <f t="shared" si="13"/>
        <v>0</v>
      </c>
      <c r="AJ29" s="56">
        <f>dane!G81</f>
        <v>7</v>
      </c>
      <c r="AK29" s="56">
        <f>dane!H81</f>
        <v>4</v>
      </c>
      <c r="AL29" s="56">
        <f>dane!I81</f>
        <v>4</v>
      </c>
      <c r="AM29" s="56">
        <f>dane!J81</f>
        <v>2</v>
      </c>
      <c r="AN29" s="56">
        <f>dane!K81</f>
        <v>8</v>
      </c>
      <c r="AO29" s="56">
        <f>dane!L81</f>
        <v>5</v>
      </c>
    </row>
    <row r="30" spans="1:41" ht="24.6" customHeight="1" x14ac:dyDescent="0.2">
      <c r="A30" s="315"/>
      <c r="B30" s="294" t="s">
        <v>135</v>
      </c>
      <c r="C30" s="317"/>
      <c r="D30" s="318"/>
      <c r="E30" s="87">
        <v>81</v>
      </c>
      <c r="F30" s="67">
        <f>Otrzymane!G22</f>
        <v>0</v>
      </c>
      <c r="G30" s="98">
        <f>Otrzymane!H22</f>
        <v>0</v>
      </c>
      <c r="H30" s="98">
        <f>Otrzymane!I22</f>
        <v>0</v>
      </c>
      <c r="I30" s="98">
        <f>Otrzymane!J22</f>
        <v>0</v>
      </c>
      <c r="J30" s="98">
        <f>Otrzymane!K22</f>
        <v>0</v>
      </c>
      <c r="K30" s="99">
        <f>Otrzymane!L22</f>
        <v>0</v>
      </c>
      <c r="M30" s="35">
        <f t="shared" si="5"/>
        <v>0</v>
      </c>
      <c r="N30" s="39">
        <f t="shared" si="6"/>
        <v>0</v>
      </c>
      <c r="O30" s="39">
        <f t="shared" si="7"/>
        <v>0</v>
      </c>
      <c r="P30" s="39">
        <f>'MPIPS-01_s2'!$F29-'MPIPS-01_s3'!F30</f>
        <v>0</v>
      </c>
      <c r="Q30" s="39">
        <f>'MPIPS-01_s2'!$G29-'MPIPS-01_s3'!G30</f>
        <v>0</v>
      </c>
      <c r="R30" s="39">
        <f>'MPIPS-01_s2'!$F29-'MPIPS-01_s3'!H30</f>
        <v>0</v>
      </c>
      <c r="S30" s="39">
        <f>'MPIPS-01_s2'!$G29-'MPIPS-01_s3'!I30</f>
        <v>0</v>
      </c>
      <c r="T30" s="39">
        <f>'MPIPS-01_s2'!$F29-'MPIPS-01_s3'!J30</f>
        <v>0</v>
      </c>
      <c r="U30" s="39">
        <f>'MPIPS-01_s2'!$G29-'MPIPS-01_s3'!K30</f>
        <v>0</v>
      </c>
      <c r="V30" s="39">
        <f>'MPIPS-01_s2'!$M29-'MPIPS-01_s3'!M30</f>
        <v>0</v>
      </c>
      <c r="W30" s="39">
        <f>'MPIPS-01_s2'!$M29-'MPIPS-01_s3'!N30</f>
        <v>0</v>
      </c>
      <c r="X30" s="39">
        <f>'MPIPS-01_s2'!$M29-'MPIPS-01_s3'!O30</f>
        <v>0</v>
      </c>
      <c r="Y30" s="39">
        <f>'MPIPS-01_s2'!F29-'MPIPS-01_s3'!F30+'MPIPS-01_s3'!H30</f>
        <v>0</v>
      </c>
      <c r="Z30" s="39">
        <f>'MPIPS-01_s2'!G29-'MPIPS-01_s3'!G30+'MPIPS-01_s3'!I30</f>
        <v>0</v>
      </c>
      <c r="AA30" s="39">
        <f>'MPIPS-01_s2'!M29-'MPIPS-01_s3'!M30+'MPIPS-01_s3'!N30</f>
        <v>0</v>
      </c>
      <c r="AC30" s="56">
        <f t="shared" si="8"/>
        <v>0</v>
      </c>
      <c r="AD30" s="56">
        <f t="shared" si="9"/>
        <v>0</v>
      </c>
      <c r="AE30" s="56">
        <f t="shared" si="10"/>
        <v>0</v>
      </c>
      <c r="AF30" s="56">
        <f t="shared" si="11"/>
        <v>0</v>
      </c>
      <c r="AG30" s="56">
        <f t="shared" si="12"/>
        <v>0</v>
      </c>
      <c r="AH30" s="56">
        <f t="shared" si="13"/>
        <v>0</v>
      </c>
      <c r="AJ30" s="56">
        <f>dane!G82</f>
        <v>0</v>
      </c>
      <c r="AK30" s="56">
        <f>dane!H82</f>
        <v>0</v>
      </c>
      <c r="AL30" s="56">
        <f>dane!I82</f>
        <v>0</v>
      </c>
      <c r="AM30" s="56">
        <f>dane!J82</f>
        <v>0</v>
      </c>
      <c r="AN30" s="56">
        <f>dane!K82</f>
        <v>0</v>
      </c>
      <c r="AO30" s="56">
        <f>dane!L82</f>
        <v>0</v>
      </c>
    </row>
    <row r="31" spans="1:41" ht="15.75" customHeight="1" x14ac:dyDescent="0.2">
      <c r="A31" s="315"/>
      <c r="B31" s="294" t="s">
        <v>85</v>
      </c>
      <c r="C31" s="317"/>
      <c r="D31" s="318"/>
      <c r="E31" s="87">
        <v>82</v>
      </c>
      <c r="F31" s="67">
        <f>Otrzymane!G23</f>
        <v>0</v>
      </c>
      <c r="G31" s="98">
        <f>Otrzymane!H23</f>
        <v>0</v>
      </c>
      <c r="H31" s="98">
        <f>Otrzymane!I23</f>
        <v>23</v>
      </c>
      <c r="I31" s="98">
        <f>Otrzymane!J23</f>
        <v>3</v>
      </c>
      <c r="J31" s="98">
        <f>Otrzymane!K23</f>
        <v>26</v>
      </c>
      <c r="K31" s="99">
        <f>Otrzymane!L23</f>
        <v>8</v>
      </c>
      <c r="M31" s="35">
        <f t="shared" si="5"/>
        <v>0</v>
      </c>
      <c r="N31" s="39">
        <f t="shared" si="6"/>
        <v>20</v>
      </c>
      <c r="O31" s="39">
        <f t="shared" si="7"/>
        <v>18</v>
      </c>
      <c r="P31" s="39">
        <f>'MPIPS-01_s2'!$F30-'MPIPS-01_s3'!F31</f>
        <v>31</v>
      </c>
      <c r="Q31" s="39">
        <f>'MPIPS-01_s2'!$G30-'MPIPS-01_s3'!G31</f>
        <v>10</v>
      </c>
      <c r="R31" s="39">
        <f>'MPIPS-01_s2'!$F30-'MPIPS-01_s3'!H31</f>
        <v>8</v>
      </c>
      <c r="S31" s="39">
        <f>'MPIPS-01_s2'!$G30-'MPIPS-01_s3'!I31</f>
        <v>7</v>
      </c>
      <c r="T31" s="39">
        <f>'MPIPS-01_s2'!$F30-'MPIPS-01_s3'!J31</f>
        <v>5</v>
      </c>
      <c r="U31" s="39">
        <f>'MPIPS-01_s2'!$G30-'MPIPS-01_s3'!K31</f>
        <v>2</v>
      </c>
      <c r="V31" s="39">
        <f>'MPIPS-01_s2'!$M30-'MPIPS-01_s3'!M31</f>
        <v>21</v>
      </c>
      <c r="W31" s="39">
        <f>'MPIPS-01_s2'!$M30-'MPIPS-01_s3'!N31</f>
        <v>1</v>
      </c>
      <c r="X31" s="39">
        <f>'MPIPS-01_s2'!$M30-'MPIPS-01_s3'!O31</f>
        <v>3</v>
      </c>
      <c r="Y31" s="39">
        <f>'MPIPS-01_s2'!F30-'MPIPS-01_s3'!F31+'MPIPS-01_s3'!H31</f>
        <v>54</v>
      </c>
      <c r="Z31" s="39">
        <f>'MPIPS-01_s2'!G30-'MPIPS-01_s3'!G31+'MPIPS-01_s3'!I31</f>
        <v>13</v>
      </c>
      <c r="AA31" s="39">
        <f>'MPIPS-01_s2'!M30-'MPIPS-01_s3'!M31+'MPIPS-01_s3'!N31</f>
        <v>41</v>
      </c>
      <c r="AC31" s="56">
        <f t="shared" si="8"/>
        <v>0</v>
      </c>
      <c r="AD31" s="56">
        <f t="shared" si="9"/>
        <v>0</v>
      </c>
      <c r="AE31" s="56">
        <f t="shared" si="10"/>
        <v>2</v>
      </c>
      <c r="AF31" s="56">
        <f t="shared" si="11"/>
        <v>0</v>
      </c>
      <c r="AG31" s="56">
        <f t="shared" si="12"/>
        <v>1</v>
      </c>
      <c r="AH31" s="56">
        <f t="shared" si="13"/>
        <v>1</v>
      </c>
      <c r="AJ31" s="56">
        <f>dane!G83</f>
        <v>0</v>
      </c>
      <c r="AK31" s="56">
        <f>dane!H83</f>
        <v>0</v>
      </c>
      <c r="AL31" s="56">
        <f>dane!I83</f>
        <v>21</v>
      </c>
      <c r="AM31" s="56">
        <f>dane!J83</f>
        <v>3</v>
      </c>
      <c r="AN31" s="56">
        <f>dane!K83</f>
        <v>25</v>
      </c>
      <c r="AO31" s="56">
        <f>dane!L83</f>
        <v>7</v>
      </c>
    </row>
    <row r="32" spans="1:41" ht="36" customHeight="1" x14ac:dyDescent="0.2">
      <c r="A32" s="315"/>
      <c r="B32" s="307" t="s">
        <v>136</v>
      </c>
      <c r="C32" s="308"/>
      <c r="D32" s="309"/>
      <c r="E32" s="87">
        <v>83</v>
      </c>
      <c r="F32" s="67">
        <f>dane!G84</f>
        <v>0</v>
      </c>
      <c r="G32" s="98">
        <f>dane!H84</f>
        <v>0</v>
      </c>
      <c r="H32" s="98">
        <f>dane!I84</f>
        <v>0</v>
      </c>
      <c r="I32" s="98">
        <f>dane!J84</f>
        <v>0</v>
      </c>
      <c r="J32" s="98">
        <f>dane!K84</f>
        <v>0</v>
      </c>
      <c r="K32" s="99">
        <f>dane!L84</f>
        <v>0</v>
      </c>
      <c r="M32" s="35">
        <f t="shared" si="5"/>
        <v>0</v>
      </c>
      <c r="N32" s="39">
        <f t="shared" si="6"/>
        <v>0</v>
      </c>
      <c r="O32" s="39">
        <f t="shared" si="7"/>
        <v>0</v>
      </c>
      <c r="P32" s="39">
        <f>'MPIPS-01_s2'!$F31-'MPIPS-01_s3'!F32</f>
        <v>0</v>
      </c>
      <c r="Q32" s="39">
        <f>'MPIPS-01_s2'!$G31-'MPIPS-01_s3'!G32</f>
        <v>0</v>
      </c>
      <c r="R32" s="39">
        <f>'MPIPS-01_s2'!$F31-'MPIPS-01_s3'!H32</f>
        <v>0</v>
      </c>
      <c r="S32" s="39">
        <f>'MPIPS-01_s2'!$G31-'MPIPS-01_s3'!I32</f>
        <v>0</v>
      </c>
      <c r="T32" s="39">
        <f>'MPIPS-01_s2'!$F31-'MPIPS-01_s3'!J32</f>
        <v>0</v>
      </c>
      <c r="U32" s="39">
        <f>'MPIPS-01_s2'!$G31-'MPIPS-01_s3'!K32</f>
        <v>0</v>
      </c>
      <c r="V32" s="39">
        <f>'MPIPS-01_s2'!$M31-'MPIPS-01_s3'!M32</f>
        <v>0</v>
      </c>
      <c r="W32" s="39">
        <f>'MPIPS-01_s2'!$M31-'MPIPS-01_s3'!N32</f>
        <v>0</v>
      </c>
      <c r="X32" s="39">
        <f>'MPIPS-01_s2'!$M31-'MPIPS-01_s3'!O32</f>
        <v>0</v>
      </c>
      <c r="Y32" s="39">
        <f>'MPIPS-01_s2'!F31-'MPIPS-01_s3'!F32+'MPIPS-01_s3'!H32</f>
        <v>0</v>
      </c>
      <c r="Z32" s="39">
        <f>'MPIPS-01_s2'!G31-'MPIPS-01_s3'!G32+'MPIPS-01_s3'!I32</f>
        <v>0</v>
      </c>
      <c r="AA32" s="39">
        <f>'MPIPS-01_s2'!M31-'MPIPS-01_s3'!M32+'MPIPS-01_s3'!N32</f>
        <v>0</v>
      </c>
      <c r="AC32" s="56">
        <f t="shared" si="8"/>
        <v>0</v>
      </c>
      <c r="AD32" s="56">
        <f t="shared" si="9"/>
        <v>0</v>
      </c>
      <c r="AE32" s="56">
        <f t="shared" si="10"/>
        <v>0</v>
      </c>
      <c r="AF32" s="56">
        <f t="shared" si="11"/>
        <v>0</v>
      </c>
      <c r="AG32" s="56">
        <f t="shared" si="12"/>
        <v>0</v>
      </c>
      <c r="AH32" s="56">
        <f t="shared" si="13"/>
        <v>0</v>
      </c>
      <c r="AJ32" s="56">
        <f>dane!G84</f>
        <v>0</v>
      </c>
      <c r="AK32" s="56">
        <f>dane!H84</f>
        <v>0</v>
      </c>
      <c r="AL32" s="56">
        <f>dane!I84</f>
        <v>0</v>
      </c>
      <c r="AM32" s="56">
        <f>dane!J84</f>
        <v>0</v>
      </c>
      <c r="AN32" s="56">
        <f>dane!K84</f>
        <v>0</v>
      </c>
      <c r="AO32" s="56">
        <f>dane!L84</f>
        <v>0</v>
      </c>
    </row>
    <row r="33" spans="1:41" ht="36.75" customHeight="1" x14ac:dyDescent="0.2">
      <c r="A33" s="315"/>
      <c r="B33" s="307" t="s">
        <v>137</v>
      </c>
      <c r="C33" s="308"/>
      <c r="D33" s="309"/>
      <c r="E33" s="87">
        <v>84</v>
      </c>
      <c r="F33" s="67">
        <f>dane!G85</f>
        <v>2</v>
      </c>
      <c r="G33" s="98">
        <f>dane!H85</f>
        <v>2</v>
      </c>
      <c r="H33" s="98">
        <f>dane!I85</f>
        <v>3</v>
      </c>
      <c r="I33" s="98">
        <f>dane!J85</f>
        <v>0</v>
      </c>
      <c r="J33" s="98">
        <f>dane!K85</f>
        <v>2</v>
      </c>
      <c r="K33" s="99">
        <f>dane!L85</f>
        <v>1</v>
      </c>
      <c r="M33" s="35">
        <f t="shared" si="5"/>
        <v>0</v>
      </c>
      <c r="N33" s="39">
        <f t="shared" si="6"/>
        <v>3</v>
      </c>
      <c r="O33" s="39">
        <f t="shared" si="7"/>
        <v>1</v>
      </c>
      <c r="P33" s="39">
        <f>'MPIPS-01_s2'!$F32-'MPIPS-01_s3'!F33</f>
        <v>3</v>
      </c>
      <c r="Q33" s="39">
        <f>'MPIPS-01_s2'!$G32-'MPIPS-01_s3'!G33</f>
        <v>0</v>
      </c>
      <c r="R33" s="39">
        <f>'MPIPS-01_s2'!$F32-'MPIPS-01_s3'!H33</f>
        <v>2</v>
      </c>
      <c r="S33" s="39">
        <f>'MPIPS-01_s2'!$G32-'MPIPS-01_s3'!I33</f>
        <v>2</v>
      </c>
      <c r="T33" s="39">
        <f>'MPIPS-01_s2'!$F32-'MPIPS-01_s3'!J33</f>
        <v>3</v>
      </c>
      <c r="U33" s="39">
        <f>'MPIPS-01_s2'!$G32-'MPIPS-01_s3'!K33</f>
        <v>1</v>
      </c>
      <c r="V33" s="39">
        <f>'MPIPS-01_s2'!$M32-'MPIPS-01_s3'!M33</f>
        <v>3</v>
      </c>
      <c r="W33" s="39">
        <f>'MPIPS-01_s2'!$M32-'MPIPS-01_s3'!N33</f>
        <v>0</v>
      </c>
      <c r="X33" s="39">
        <f>'MPIPS-01_s2'!$M32-'MPIPS-01_s3'!O33</f>
        <v>2</v>
      </c>
      <c r="Y33" s="39">
        <f>'MPIPS-01_s2'!F32-'MPIPS-01_s3'!F33+'MPIPS-01_s3'!H33</f>
        <v>6</v>
      </c>
      <c r="Z33" s="39">
        <f>'MPIPS-01_s2'!G32-'MPIPS-01_s3'!G33+'MPIPS-01_s3'!I33</f>
        <v>0</v>
      </c>
      <c r="AA33" s="39">
        <f>'MPIPS-01_s2'!M32-'MPIPS-01_s3'!M33+'MPIPS-01_s3'!N33</f>
        <v>6</v>
      </c>
      <c r="AC33" s="56">
        <f t="shared" si="8"/>
        <v>0</v>
      </c>
      <c r="AD33" s="56">
        <f t="shared" si="9"/>
        <v>0</v>
      </c>
      <c r="AE33" s="56">
        <f t="shared" si="10"/>
        <v>0</v>
      </c>
      <c r="AF33" s="56">
        <f t="shared" si="11"/>
        <v>0</v>
      </c>
      <c r="AG33" s="56">
        <f t="shared" si="12"/>
        <v>0</v>
      </c>
      <c r="AH33" s="56">
        <f t="shared" si="13"/>
        <v>0</v>
      </c>
      <c r="AJ33" s="56">
        <f>dane!G85</f>
        <v>2</v>
      </c>
      <c r="AK33" s="56">
        <f>dane!H85</f>
        <v>2</v>
      </c>
      <c r="AL33" s="56">
        <f>dane!I85</f>
        <v>3</v>
      </c>
      <c r="AM33" s="56">
        <f>dane!J85</f>
        <v>0</v>
      </c>
      <c r="AN33" s="56">
        <f>dane!K85</f>
        <v>2</v>
      </c>
      <c r="AO33" s="56">
        <f>dane!L85</f>
        <v>1</v>
      </c>
    </row>
    <row r="34" spans="1:41" ht="15.75" customHeight="1" x14ac:dyDescent="0.2">
      <c r="A34" s="315"/>
      <c r="B34" s="294" t="s">
        <v>40</v>
      </c>
      <c r="C34" s="317"/>
      <c r="D34" s="318"/>
      <c r="E34" s="87">
        <v>85</v>
      </c>
      <c r="F34" s="67">
        <f>dane!G86</f>
        <v>30</v>
      </c>
      <c r="G34" s="98">
        <f>dane!H86</f>
        <v>18</v>
      </c>
      <c r="H34" s="98">
        <f>dane!I86</f>
        <v>22</v>
      </c>
      <c r="I34" s="98">
        <f>dane!J86</f>
        <v>6</v>
      </c>
      <c r="J34" s="98">
        <f>dane!K86</f>
        <v>58</v>
      </c>
      <c r="K34" s="99">
        <f>dane!L86</f>
        <v>26</v>
      </c>
      <c r="M34" s="35">
        <f t="shared" si="5"/>
        <v>12</v>
      </c>
      <c r="N34" s="39">
        <f t="shared" si="6"/>
        <v>16</v>
      </c>
      <c r="O34" s="39">
        <f t="shared" si="7"/>
        <v>32</v>
      </c>
      <c r="P34" s="39">
        <f>'MPIPS-01_s2'!$F33-'MPIPS-01_s3'!F34</f>
        <v>125</v>
      </c>
      <c r="Q34" s="39">
        <f>'MPIPS-01_s2'!$G33-'MPIPS-01_s3'!G34</f>
        <v>44</v>
      </c>
      <c r="R34" s="39">
        <f>'MPIPS-01_s2'!$F33-'MPIPS-01_s3'!H34</f>
        <v>133</v>
      </c>
      <c r="S34" s="39">
        <f>'MPIPS-01_s2'!$G33-'MPIPS-01_s3'!I34</f>
        <v>56</v>
      </c>
      <c r="T34" s="39">
        <f>'MPIPS-01_s2'!$F33-'MPIPS-01_s3'!J34</f>
        <v>97</v>
      </c>
      <c r="U34" s="39">
        <f>'MPIPS-01_s2'!$G33-'MPIPS-01_s3'!K34</f>
        <v>36</v>
      </c>
      <c r="V34" s="39">
        <f>'MPIPS-01_s2'!$M33-'MPIPS-01_s3'!M34</f>
        <v>81</v>
      </c>
      <c r="W34" s="39">
        <f>'MPIPS-01_s2'!$M33-'MPIPS-01_s3'!N34</f>
        <v>77</v>
      </c>
      <c r="X34" s="39">
        <f>'MPIPS-01_s2'!$M33-'MPIPS-01_s3'!O34</f>
        <v>61</v>
      </c>
      <c r="Y34" s="39">
        <f>'MPIPS-01_s2'!F33-'MPIPS-01_s3'!F34+'MPIPS-01_s3'!H34</f>
        <v>147</v>
      </c>
      <c r="Z34" s="39">
        <f>'MPIPS-01_s2'!G33-'MPIPS-01_s3'!G34+'MPIPS-01_s3'!I34</f>
        <v>50</v>
      </c>
      <c r="AA34" s="39">
        <f>'MPIPS-01_s2'!M33-'MPIPS-01_s3'!M34+'MPIPS-01_s3'!N34</f>
        <v>97</v>
      </c>
      <c r="AC34" s="56">
        <f t="shared" si="8"/>
        <v>0</v>
      </c>
      <c r="AD34" s="56">
        <f t="shared" si="9"/>
        <v>0</v>
      </c>
      <c r="AE34" s="56">
        <f t="shared" si="10"/>
        <v>0</v>
      </c>
      <c r="AF34" s="56">
        <f t="shared" si="11"/>
        <v>0</v>
      </c>
      <c r="AG34" s="56">
        <f t="shared" si="12"/>
        <v>0</v>
      </c>
      <c r="AH34" s="56">
        <f t="shared" si="13"/>
        <v>0</v>
      </c>
      <c r="AJ34" s="56">
        <f>dane!G86</f>
        <v>30</v>
      </c>
      <c r="AK34" s="56">
        <f>dane!H86</f>
        <v>18</v>
      </c>
      <c r="AL34" s="56">
        <f>dane!I86</f>
        <v>22</v>
      </c>
      <c r="AM34" s="56">
        <f>dane!J86</f>
        <v>6</v>
      </c>
      <c r="AN34" s="56">
        <f>dane!K86</f>
        <v>58</v>
      </c>
      <c r="AO34" s="56">
        <f>dane!L86</f>
        <v>26</v>
      </c>
    </row>
    <row r="35" spans="1:41" ht="24" customHeight="1" x14ac:dyDescent="0.2">
      <c r="A35" s="315"/>
      <c r="B35" s="294" t="s">
        <v>41</v>
      </c>
      <c r="C35" s="317"/>
      <c r="D35" s="318"/>
      <c r="E35" s="87">
        <v>86</v>
      </c>
      <c r="F35" s="67">
        <f>dane!G87</f>
        <v>3</v>
      </c>
      <c r="G35" s="98">
        <f>dane!H87</f>
        <v>3</v>
      </c>
      <c r="H35" s="98">
        <f>dane!I87</f>
        <v>6</v>
      </c>
      <c r="I35" s="98">
        <f>dane!J87</f>
        <v>3</v>
      </c>
      <c r="J35" s="98">
        <f>dane!K87</f>
        <v>10</v>
      </c>
      <c r="K35" s="99">
        <f>dane!L87</f>
        <v>7</v>
      </c>
      <c r="M35" s="35">
        <f t="shared" si="5"/>
        <v>0</v>
      </c>
      <c r="N35" s="39">
        <f t="shared" si="6"/>
        <v>3</v>
      </c>
      <c r="O35" s="39">
        <f t="shared" si="7"/>
        <v>3</v>
      </c>
      <c r="P35" s="39">
        <f>'MPIPS-01_s2'!$F34-'MPIPS-01_s3'!F35</f>
        <v>18</v>
      </c>
      <c r="Q35" s="39">
        <f>'MPIPS-01_s2'!$G34-'MPIPS-01_s3'!G35</f>
        <v>9</v>
      </c>
      <c r="R35" s="39">
        <f>'MPIPS-01_s2'!$F34-'MPIPS-01_s3'!H35</f>
        <v>15</v>
      </c>
      <c r="S35" s="39">
        <f>'MPIPS-01_s2'!$G34-'MPIPS-01_s3'!I35</f>
        <v>9</v>
      </c>
      <c r="T35" s="39">
        <f>'MPIPS-01_s2'!$F34-'MPIPS-01_s3'!J35</f>
        <v>11</v>
      </c>
      <c r="U35" s="39">
        <f>'MPIPS-01_s2'!$G34-'MPIPS-01_s3'!K35</f>
        <v>5</v>
      </c>
      <c r="V35" s="39">
        <f>'MPIPS-01_s2'!$M34-'MPIPS-01_s3'!M35</f>
        <v>9</v>
      </c>
      <c r="W35" s="39">
        <f>'MPIPS-01_s2'!$M34-'MPIPS-01_s3'!N35</f>
        <v>6</v>
      </c>
      <c r="X35" s="39">
        <f>'MPIPS-01_s2'!$M34-'MPIPS-01_s3'!O35</f>
        <v>6</v>
      </c>
      <c r="Y35" s="39">
        <f>'MPIPS-01_s2'!F34-'MPIPS-01_s3'!F35+'MPIPS-01_s3'!H35</f>
        <v>24</v>
      </c>
      <c r="Z35" s="39">
        <f>'MPIPS-01_s2'!G34-'MPIPS-01_s3'!G35+'MPIPS-01_s3'!I35</f>
        <v>12</v>
      </c>
      <c r="AA35" s="39">
        <f>'MPIPS-01_s2'!M34-'MPIPS-01_s3'!M35+'MPIPS-01_s3'!N35</f>
        <v>12</v>
      </c>
      <c r="AC35" s="56">
        <f t="shared" si="8"/>
        <v>0</v>
      </c>
      <c r="AD35" s="56">
        <f t="shared" si="9"/>
        <v>0</v>
      </c>
      <c r="AE35" s="56">
        <f t="shared" si="10"/>
        <v>0</v>
      </c>
      <c r="AF35" s="56">
        <f t="shared" si="11"/>
        <v>0</v>
      </c>
      <c r="AG35" s="56">
        <f t="shared" si="12"/>
        <v>0</v>
      </c>
      <c r="AH35" s="56">
        <f t="shared" si="13"/>
        <v>0</v>
      </c>
      <c r="AJ35" s="56">
        <f>dane!G87</f>
        <v>3</v>
      </c>
      <c r="AK35" s="56">
        <f>dane!H87</f>
        <v>3</v>
      </c>
      <c r="AL35" s="56">
        <f>dane!I87</f>
        <v>6</v>
      </c>
      <c r="AM35" s="56">
        <f>dane!J87</f>
        <v>3</v>
      </c>
      <c r="AN35" s="56">
        <f>dane!K87</f>
        <v>10</v>
      </c>
      <c r="AO35" s="56">
        <f>dane!L87</f>
        <v>7</v>
      </c>
    </row>
    <row r="36" spans="1:41" ht="15.75" customHeight="1" x14ac:dyDescent="0.2">
      <c r="A36" s="315"/>
      <c r="B36" s="294" t="s">
        <v>42</v>
      </c>
      <c r="C36" s="317"/>
      <c r="D36" s="318"/>
      <c r="E36" s="87">
        <v>87</v>
      </c>
      <c r="F36" s="67">
        <f>dane!G88</f>
        <v>3</v>
      </c>
      <c r="G36" s="98">
        <f>dane!H88</f>
        <v>0</v>
      </c>
      <c r="H36" s="98">
        <f>dane!I88</f>
        <v>0</v>
      </c>
      <c r="I36" s="98">
        <f>dane!J88</f>
        <v>0</v>
      </c>
      <c r="J36" s="98">
        <f>dane!K88</f>
        <v>0</v>
      </c>
      <c r="K36" s="99">
        <f>dane!L88</f>
        <v>0</v>
      </c>
      <c r="M36" s="35">
        <f t="shared" si="5"/>
        <v>3</v>
      </c>
      <c r="N36" s="39">
        <f t="shared" si="6"/>
        <v>0</v>
      </c>
      <c r="O36" s="39">
        <f t="shared" si="7"/>
        <v>0</v>
      </c>
      <c r="P36" s="39">
        <f>'MPIPS-01_s2'!$F35-'MPIPS-01_s3'!F36</f>
        <v>1</v>
      </c>
      <c r="Q36" s="39">
        <f>'MPIPS-01_s2'!$G35-'MPIPS-01_s3'!G36</f>
        <v>1</v>
      </c>
      <c r="R36" s="39">
        <f>'MPIPS-01_s2'!$F35-'MPIPS-01_s3'!H36</f>
        <v>4</v>
      </c>
      <c r="S36" s="39">
        <f>'MPIPS-01_s2'!$G35-'MPIPS-01_s3'!I36</f>
        <v>1</v>
      </c>
      <c r="T36" s="39">
        <f>'MPIPS-01_s2'!$F35-'MPIPS-01_s3'!J36</f>
        <v>4</v>
      </c>
      <c r="U36" s="39">
        <f>'MPIPS-01_s2'!$G35-'MPIPS-01_s3'!K36</f>
        <v>1</v>
      </c>
      <c r="V36" s="39">
        <f>'MPIPS-01_s2'!$M35-'MPIPS-01_s3'!M36</f>
        <v>0</v>
      </c>
      <c r="W36" s="39">
        <f>'MPIPS-01_s2'!$M35-'MPIPS-01_s3'!N36</f>
        <v>3</v>
      </c>
      <c r="X36" s="39">
        <f>'MPIPS-01_s2'!$M35-'MPIPS-01_s3'!O36</f>
        <v>3</v>
      </c>
      <c r="Y36" s="39">
        <f>'MPIPS-01_s2'!F35-'MPIPS-01_s3'!F36+'MPIPS-01_s3'!H36</f>
        <v>1</v>
      </c>
      <c r="Z36" s="39">
        <f>'MPIPS-01_s2'!G35-'MPIPS-01_s3'!G36+'MPIPS-01_s3'!I36</f>
        <v>1</v>
      </c>
      <c r="AA36" s="39">
        <f>'MPIPS-01_s2'!M35-'MPIPS-01_s3'!M36+'MPIPS-01_s3'!N36</f>
        <v>0</v>
      </c>
      <c r="AC36" s="56">
        <f t="shared" si="8"/>
        <v>0</v>
      </c>
      <c r="AD36" s="56">
        <f t="shared" si="9"/>
        <v>0</v>
      </c>
      <c r="AE36" s="56">
        <f t="shared" si="10"/>
        <v>0</v>
      </c>
      <c r="AF36" s="56">
        <f t="shared" si="11"/>
        <v>0</v>
      </c>
      <c r="AG36" s="56">
        <f t="shared" si="12"/>
        <v>0</v>
      </c>
      <c r="AH36" s="56">
        <f t="shared" si="13"/>
        <v>0</v>
      </c>
      <c r="AJ36" s="56">
        <f>dane!G88</f>
        <v>3</v>
      </c>
      <c r="AK36" s="56">
        <f>dane!H88</f>
        <v>0</v>
      </c>
      <c r="AL36" s="56">
        <f>dane!I88</f>
        <v>0</v>
      </c>
      <c r="AM36" s="56">
        <f>dane!J88</f>
        <v>0</v>
      </c>
      <c r="AN36" s="56">
        <f>dane!K88</f>
        <v>0</v>
      </c>
      <c r="AO36" s="56">
        <f>dane!L88</f>
        <v>0</v>
      </c>
    </row>
    <row r="37" spans="1:41" ht="15.75" customHeight="1" x14ac:dyDescent="0.2">
      <c r="A37" s="315"/>
      <c r="B37" s="294" t="s">
        <v>264</v>
      </c>
      <c r="C37" s="317"/>
      <c r="D37" s="318"/>
      <c r="E37" s="87">
        <v>88</v>
      </c>
      <c r="F37" s="67" t="s">
        <v>47</v>
      </c>
      <c r="G37" s="98" t="s">
        <v>47</v>
      </c>
      <c r="H37" s="98">
        <f>dane!I89</f>
        <v>5</v>
      </c>
      <c r="I37" s="98">
        <f>dane!J89</f>
        <v>4</v>
      </c>
      <c r="J37" s="98">
        <f>dane!K89</f>
        <v>3</v>
      </c>
      <c r="K37" s="99">
        <f>dane!L89</f>
        <v>3</v>
      </c>
      <c r="M37" s="35" t="e">
        <f t="shared" si="5"/>
        <v>#VALUE!</v>
      </c>
      <c r="N37" s="39">
        <f t="shared" si="6"/>
        <v>1</v>
      </c>
      <c r="O37" s="39">
        <f t="shared" si="7"/>
        <v>0</v>
      </c>
      <c r="P37" s="39" t="e">
        <f>'MPIPS-01_s2'!$F36-'MPIPS-01_s3'!F37</f>
        <v>#VALUE!</v>
      </c>
      <c r="Q37" s="39" t="e">
        <f>'MPIPS-01_s2'!$G36-'MPIPS-01_s3'!G37</f>
        <v>#VALUE!</v>
      </c>
      <c r="R37" s="39">
        <f>'MPIPS-01_s2'!$F36-'MPIPS-01_s3'!H37</f>
        <v>0</v>
      </c>
      <c r="S37" s="39">
        <f>'MPIPS-01_s2'!$G36-'MPIPS-01_s3'!I37</f>
        <v>0</v>
      </c>
      <c r="T37" s="39">
        <f>'MPIPS-01_s2'!$F36-'MPIPS-01_s3'!J37</f>
        <v>2</v>
      </c>
      <c r="U37" s="39">
        <f>'MPIPS-01_s2'!$G36-'MPIPS-01_s3'!K37</f>
        <v>1</v>
      </c>
      <c r="V37" s="39" t="e">
        <f>'MPIPS-01_s2'!$M36-'MPIPS-01_s3'!M37</f>
        <v>#VALUE!</v>
      </c>
      <c r="W37" s="39">
        <f>'MPIPS-01_s2'!$M36-'MPIPS-01_s3'!N37</f>
        <v>0</v>
      </c>
      <c r="X37" s="39">
        <f>'MPIPS-01_s2'!$M36-'MPIPS-01_s3'!O37</f>
        <v>1</v>
      </c>
      <c r="Y37" s="39" t="e">
        <f>'MPIPS-01_s2'!F36-'MPIPS-01_s3'!F37+'MPIPS-01_s3'!H37</f>
        <v>#VALUE!</v>
      </c>
      <c r="Z37" s="39" t="e">
        <f>'MPIPS-01_s2'!G36-'MPIPS-01_s3'!G37+'MPIPS-01_s3'!I37</f>
        <v>#VALUE!</v>
      </c>
      <c r="AA37" s="39" t="e">
        <f>'MPIPS-01_s2'!M36-'MPIPS-01_s3'!M37+'MPIPS-01_s3'!N37</f>
        <v>#VALUE!</v>
      </c>
      <c r="AC37" s="56"/>
      <c r="AD37" s="56"/>
      <c r="AE37" s="56">
        <f t="shared" si="10"/>
        <v>0</v>
      </c>
      <c r="AF37" s="56">
        <f t="shared" si="11"/>
        <v>0</v>
      </c>
      <c r="AG37" s="56">
        <f t="shared" si="12"/>
        <v>0</v>
      </c>
      <c r="AH37" s="56">
        <f t="shared" si="13"/>
        <v>0</v>
      </c>
      <c r="AJ37" s="56">
        <f>dane!G89</f>
        <v>0</v>
      </c>
      <c r="AK37" s="56">
        <f>dane!H89</f>
        <v>0</v>
      </c>
      <c r="AL37" s="56">
        <f>dane!I89</f>
        <v>5</v>
      </c>
      <c r="AM37" s="56">
        <f>dane!J89</f>
        <v>4</v>
      </c>
      <c r="AN37" s="56">
        <f>dane!K89</f>
        <v>3</v>
      </c>
      <c r="AO37" s="56">
        <f>dane!L89</f>
        <v>3</v>
      </c>
    </row>
    <row r="38" spans="1:41" ht="15.75" customHeight="1" x14ac:dyDescent="0.2">
      <c r="A38" s="315"/>
      <c r="B38" s="294" t="s">
        <v>43</v>
      </c>
      <c r="C38" s="317"/>
      <c r="D38" s="318"/>
      <c r="E38" s="87">
        <v>89</v>
      </c>
      <c r="F38" s="67">
        <f>dane!G90</f>
        <v>4</v>
      </c>
      <c r="G38" s="98">
        <f>dane!H90</f>
        <v>2</v>
      </c>
      <c r="H38" s="98">
        <f>dane!I90</f>
        <v>1</v>
      </c>
      <c r="I38" s="98">
        <f>dane!J90</f>
        <v>1</v>
      </c>
      <c r="J38" s="98">
        <f>dane!K90</f>
        <v>2</v>
      </c>
      <c r="K38" s="99">
        <f>dane!L90</f>
        <v>1</v>
      </c>
      <c r="M38" s="35">
        <f t="shared" si="5"/>
        <v>2</v>
      </c>
      <c r="N38" s="39">
        <f t="shared" si="6"/>
        <v>0</v>
      </c>
      <c r="O38" s="39">
        <f t="shared" si="7"/>
        <v>1</v>
      </c>
      <c r="P38" s="39">
        <f>'MPIPS-01_s2'!$F37-'MPIPS-01_s3'!F38</f>
        <v>5</v>
      </c>
      <c r="Q38" s="39">
        <f>'MPIPS-01_s2'!$G37-'MPIPS-01_s3'!G38</f>
        <v>1</v>
      </c>
      <c r="R38" s="39">
        <f>'MPIPS-01_s2'!$F37-'MPIPS-01_s3'!H38</f>
        <v>8</v>
      </c>
      <c r="S38" s="39">
        <f>'MPIPS-01_s2'!$G37-'MPIPS-01_s3'!I38</f>
        <v>2</v>
      </c>
      <c r="T38" s="39">
        <f>'MPIPS-01_s2'!$F37-'MPIPS-01_s3'!J38</f>
        <v>7</v>
      </c>
      <c r="U38" s="39">
        <f>'MPIPS-01_s2'!$G37-'MPIPS-01_s3'!K38</f>
        <v>2</v>
      </c>
      <c r="V38" s="39">
        <f>'MPIPS-01_s2'!$M37-'MPIPS-01_s3'!M38</f>
        <v>4</v>
      </c>
      <c r="W38" s="39">
        <f>'MPIPS-01_s2'!$M37-'MPIPS-01_s3'!N38</f>
        <v>6</v>
      </c>
      <c r="X38" s="39">
        <f>'MPIPS-01_s2'!$M37-'MPIPS-01_s3'!O38</f>
        <v>5</v>
      </c>
      <c r="Y38" s="39">
        <f>'MPIPS-01_s2'!F37-'MPIPS-01_s3'!F38+'MPIPS-01_s3'!H38</f>
        <v>6</v>
      </c>
      <c r="Z38" s="39">
        <f>'MPIPS-01_s2'!G37-'MPIPS-01_s3'!G38+'MPIPS-01_s3'!I38</f>
        <v>2</v>
      </c>
      <c r="AA38" s="39">
        <f>'MPIPS-01_s2'!M37-'MPIPS-01_s3'!M38+'MPIPS-01_s3'!N38</f>
        <v>4</v>
      </c>
      <c r="AC38" s="56">
        <f t="shared" si="8"/>
        <v>0</v>
      </c>
      <c r="AD38" s="56">
        <f t="shared" si="9"/>
        <v>0</v>
      </c>
      <c r="AE38" s="56">
        <f t="shared" si="10"/>
        <v>0</v>
      </c>
      <c r="AF38" s="56">
        <f t="shared" si="11"/>
        <v>0</v>
      </c>
      <c r="AG38" s="56">
        <f t="shared" si="12"/>
        <v>0</v>
      </c>
      <c r="AH38" s="56">
        <f t="shared" si="13"/>
        <v>0</v>
      </c>
      <c r="AJ38" s="56">
        <f>dane!G90</f>
        <v>4</v>
      </c>
      <c r="AK38" s="56">
        <f>dane!H90</f>
        <v>2</v>
      </c>
      <c r="AL38" s="56">
        <f>dane!I90</f>
        <v>1</v>
      </c>
      <c r="AM38" s="56">
        <f>dane!J90</f>
        <v>1</v>
      </c>
      <c r="AN38" s="56">
        <f>dane!K90</f>
        <v>2</v>
      </c>
      <c r="AO38" s="56">
        <f>dane!L90</f>
        <v>1</v>
      </c>
    </row>
    <row r="39" spans="1:41" ht="23.25" customHeight="1" x14ac:dyDescent="0.2">
      <c r="A39" s="315"/>
      <c r="B39" s="294" t="s">
        <v>44</v>
      </c>
      <c r="C39" s="317"/>
      <c r="D39" s="318"/>
      <c r="E39" s="87">
        <v>90</v>
      </c>
      <c r="F39" s="67" t="s">
        <v>47</v>
      </c>
      <c r="G39" s="98" t="s">
        <v>47</v>
      </c>
      <c r="H39" s="98">
        <f>dane!I91</f>
        <v>5</v>
      </c>
      <c r="I39" s="98">
        <f>dane!J91</f>
        <v>3</v>
      </c>
      <c r="J39" s="98">
        <f>dane!K91</f>
        <v>0</v>
      </c>
      <c r="K39" s="99">
        <f>dane!L91</f>
        <v>0</v>
      </c>
      <c r="M39" s="35" t="e">
        <f t="shared" si="5"/>
        <v>#VALUE!</v>
      </c>
      <c r="N39" s="39">
        <f t="shared" si="6"/>
        <v>2</v>
      </c>
      <c r="O39" s="39">
        <f t="shared" si="7"/>
        <v>0</v>
      </c>
      <c r="P39" s="39" t="e">
        <f>'MPIPS-01_s2'!$F38-'MPIPS-01_s3'!F39</f>
        <v>#VALUE!</v>
      </c>
      <c r="Q39" s="39" t="e">
        <f>'MPIPS-01_s2'!$G38-'MPIPS-01_s3'!G39</f>
        <v>#VALUE!</v>
      </c>
      <c r="R39" s="39">
        <f>'MPIPS-01_s2'!$F38-'MPIPS-01_s3'!H39</f>
        <v>0</v>
      </c>
      <c r="S39" s="39">
        <f>'MPIPS-01_s2'!$G38-'MPIPS-01_s3'!I39</f>
        <v>0</v>
      </c>
      <c r="T39" s="39">
        <f>'MPIPS-01_s2'!$F38-'MPIPS-01_s3'!J39</f>
        <v>5</v>
      </c>
      <c r="U39" s="39">
        <f>'MPIPS-01_s2'!$G38-'MPIPS-01_s3'!K39</f>
        <v>3</v>
      </c>
      <c r="V39" s="39" t="e">
        <f>'MPIPS-01_s2'!$M38-'MPIPS-01_s3'!M39</f>
        <v>#VALUE!</v>
      </c>
      <c r="W39" s="39">
        <f>'MPIPS-01_s2'!$M38-'MPIPS-01_s3'!N39</f>
        <v>0</v>
      </c>
      <c r="X39" s="39">
        <f>'MPIPS-01_s2'!$M38-'MPIPS-01_s3'!O39</f>
        <v>2</v>
      </c>
      <c r="Y39" s="39" t="e">
        <f>'MPIPS-01_s2'!F38-'MPIPS-01_s3'!F39+'MPIPS-01_s3'!H39</f>
        <v>#VALUE!</v>
      </c>
      <c r="Z39" s="39" t="e">
        <f>'MPIPS-01_s2'!G38-'MPIPS-01_s3'!G39+'MPIPS-01_s3'!I39</f>
        <v>#VALUE!</v>
      </c>
      <c r="AA39" s="39" t="e">
        <f>'MPIPS-01_s2'!M38-'MPIPS-01_s3'!M39+'MPIPS-01_s3'!N39</f>
        <v>#VALUE!</v>
      </c>
      <c r="AC39" s="56"/>
      <c r="AD39" s="56"/>
      <c r="AE39" s="56">
        <f t="shared" si="10"/>
        <v>0</v>
      </c>
      <c r="AF39" s="56">
        <f t="shared" si="11"/>
        <v>0</v>
      </c>
      <c r="AG39" s="56">
        <f t="shared" si="12"/>
        <v>0</v>
      </c>
      <c r="AH39" s="56">
        <f t="shared" si="13"/>
        <v>0</v>
      </c>
      <c r="AJ39" s="56">
        <f>dane!G91</f>
        <v>0</v>
      </c>
      <c r="AK39" s="56">
        <f>dane!H91</f>
        <v>0</v>
      </c>
      <c r="AL39" s="56">
        <f>dane!I91</f>
        <v>5</v>
      </c>
      <c r="AM39" s="56">
        <f>dane!J91</f>
        <v>3</v>
      </c>
      <c r="AN39" s="56">
        <f>dane!K91</f>
        <v>0</v>
      </c>
      <c r="AO39" s="56">
        <f>dane!L91</f>
        <v>0</v>
      </c>
    </row>
    <row r="40" spans="1:41" ht="15.75" customHeight="1" x14ac:dyDescent="0.2">
      <c r="A40" s="316"/>
      <c r="B40" s="294" t="s">
        <v>45</v>
      </c>
      <c r="C40" s="317"/>
      <c r="D40" s="318"/>
      <c r="E40" s="87">
        <v>91</v>
      </c>
      <c r="F40" s="67">
        <f t="shared" ref="F40:K40" si="26">F18-F19-SUM(F28:F39)</f>
        <v>2</v>
      </c>
      <c r="G40" s="98">
        <f t="shared" si="26"/>
        <v>0</v>
      </c>
      <c r="H40" s="98">
        <f t="shared" si="26"/>
        <v>5</v>
      </c>
      <c r="I40" s="98">
        <f t="shared" si="26"/>
        <v>4</v>
      </c>
      <c r="J40" s="98">
        <f t="shared" si="26"/>
        <v>11</v>
      </c>
      <c r="K40" s="99">
        <f t="shared" si="26"/>
        <v>4</v>
      </c>
      <c r="M40" s="35">
        <f t="shared" si="5"/>
        <v>2</v>
      </c>
      <c r="N40" s="39">
        <f t="shared" si="6"/>
        <v>1</v>
      </c>
      <c r="O40" s="39">
        <f t="shared" si="7"/>
        <v>7</v>
      </c>
      <c r="P40" s="39">
        <f>'MPIPS-01_s2'!$F39-'MPIPS-01_s3'!F40</f>
        <v>16</v>
      </c>
      <c r="Q40" s="39">
        <f>'MPIPS-01_s2'!$G39-'MPIPS-01_s3'!G40</f>
        <v>11</v>
      </c>
      <c r="R40" s="39">
        <f>'MPIPS-01_s2'!$F39-'MPIPS-01_s3'!H40</f>
        <v>13</v>
      </c>
      <c r="S40" s="39">
        <f>'MPIPS-01_s2'!$G39-'MPIPS-01_s3'!I40</f>
        <v>7</v>
      </c>
      <c r="T40" s="39">
        <f>'MPIPS-01_s2'!$F39-'MPIPS-01_s3'!J40</f>
        <v>7</v>
      </c>
      <c r="U40" s="39">
        <f>'MPIPS-01_s2'!$G39-'MPIPS-01_s3'!K40</f>
        <v>7</v>
      </c>
      <c r="V40" s="39">
        <f>'MPIPS-01_s2'!$M39-'MPIPS-01_s3'!M40</f>
        <v>5</v>
      </c>
      <c r="W40" s="39">
        <f>'MPIPS-01_s2'!$M39-'MPIPS-01_s3'!N40</f>
        <v>6</v>
      </c>
      <c r="X40" s="39">
        <f>'MPIPS-01_s2'!$M39-'MPIPS-01_s3'!O40</f>
        <v>0</v>
      </c>
      <c r="Y40" s="39">
        <f>'MPIPS-01_s2'!F39-'MPIPS-01_s3'!F40+'MPIPS-01_s3'!H40</f>
        <v>21</v>
      </c>
      <c r="Z40" s="39">
        <f>'MPIPS-01_s2'!G39-'MPIPS-01_s3'!G40+'MPIPS-01_s3'!I40</f>
        <v>15</v>
      </c>
      <c r="AA40" s="39">
        <f>'MPIPS-01_s2'!M39-'MPIPS-01_s3'!M40+'MPIPS-01_s3'!N40</f>
        <v>6</v>
      </c>
      <c r="AC40" s="56">
        <f t="shared" si="8"/>
        <v>-2</v>
      </c>
      <c r="AD40" s="56">
        <f t="shared" si="9"/>
        <v>-2</v>
      </c>
      <c r="AE40" s="56">
        <f t="shared" si="10"/>
        <v>3</v>
      </c>
      <c r="AF40" s="56">
        <f t="shared" si="11"/>
        <v>4</v>
      </c>
      <c r="AG40" s="56">
        <f t="shared" si="12"/>
        <v>8</v>
      </c>
      <c r="AH40" s="56">
        <f t="shared" si="13"/>
        <v>4</v>
      </c>
      <c r="AJ40" s="56">
        <f>dane!G92</f>
        <v>4</v>
      </c>
      <c r="AK40" s="56">
        <f>dane!H92</f>
        <v>2</v>
      </c>
      <c r="AL40" s="56">
        <f>dane!I92</f>
        <v>2</v>
      </c>
      <c r="AM40" s="56">
        <f>dane!J92</f>
        <v>0</v>
      </c>
      <c r="AN40" s="56">
        <f>dane!K92</f>
        <v>3</v>
      </c>
      <c r="AO40" s="56">
        <f>dane!L92</f>
        <v>0</v>
      </c>
    </row>
    <row r="41" spans="1:41" ht="36" customHeight="1" x14ac:dyDescent="0.2">
      <c r="A41" s="274" t="s">
        <v>48</v>
      </c>
      <c r="B41" s="275"/>
      <c r="C41" s="275"/>
      <c r="D41" s="275"/>
      <c r="E41" s="87">
        <v>92</v>
      </c>
      <c r="F41" s="67">
        <f>dane!G93</f>
        <v>12</v>
      </c>
      <c r="G41" s="98">
        <f>dane!H93</f>
        <v>5</v>
      </c>
      <c r="H41" s="98" t="s">
        <v>47</v>
      </c>
      <c r="I41" s="98" t="s">
        <v>47</v>
      </c>
      <c r="J41" s="98" t="s">
        <v>47</v>
      </c>
      <c r="K41" s="99" t="s">
        <v>47</v>
      </c>
      <c r="M41" s="35">
        <f t="shared" si="5"/>
        <v>7</v>
      </c>
      <c r="N41" s="39" t="e">
        <f t="shared" si="6"/>
        <v>#VALUE!</v>
      </c>
      <c r="O41" s="39" t="e">
        <f t="shared" si="7"/>
        <v>#VALUE!</v>
      </c>
      <c r="P41" s="39">
        <f>'MPIPS-01_s2'!$F40-'MPIPS-01_s3'!F41</f>
        <v>4236</v>
      </c>
      <c r="Q41" s="39">
        <f>'MPIPS-01_s2'!$G40-'MPIPS-01_s3'!G41</f>
        <v>2098</v>
      </c>
      <c r="R41" s="39" t="e">
        <f>'MPIPS-01_s2'!$F40-'MPIPS-01_s3'!H41</f>
        <v>#VALUE!</v>
      </c>
      <c r="S41" s="39" t="e">
        <f>'MPIPS-01_s2'!$G40-'MPIPS-01_s3'!I41</f>
        <v>#VALUE!</v>
      </c>
      <c r="T41" s="39" t="e">
        <f>'MPIPS-01_s2'!$F40-'MPIPS-01_s3'!J41</f>
        <v>#VALUE!</v>
      </c>
      <c r="U41" s="39" t="e">
        <f>'MPIPS-01_s2'!$G40-'MPIPS-01_s3'!K41</f>
        <v>#VALUE!</v>
      </c>
      <c r="V41" s="39">
        <f>'MPIPS-01_s2'!$M40-'MPIPS-01_s3'!M41</f>
        <v>2138</v>
      </c>
      <c r="W41" s="39" t="e">
        <f>'MPIPS-01_s2'!$M40-'MPIPS-01_s3'!N41</f>
        <v>#VALUE!</v>
      </c>
      <c r="X41" s="39" t="e">
        <f>'MPIPS-01_s2'!$M40-'MPIPS-01_s3'!O41</f>
        <v>#VALUE!</v>
      </c>
      <c r="Y41" s="39" t="e">
        <f>'MPIPS-01_s2'!F40-'MPIPS-01_s3'!F41+'MPIPS-01_s3'!H41</f>
        <v>#VALUE!</v>
      </c>
      <c r="Z41" s="39" t="e">
        <f>'MPIPS-01_s2'!G40-'MPIPS-01_s3'!G41+'MPIPS-01_s3'!I41</f>
        <v>#VALUE!</v>
      </c>
      <c r="AA41" s="39" t="e">
        <f>'MPIPS-01_s2'!M40-'MPIPS-01_s3'!M41+'MPIPS-01_s3'!N41</f>
        <v>#VALUE!</v>
      </c>
      <c r="AC41" s="56">
        <f t="shared" si="8"/>
        <v>0</v>
      </c>
      <c r="AD41" s="56">
        <f t="shared" si="9"/>
        <v>0</v>
      </c>
      <c r="AE41" s="56"/>
      <c r="AF41" s="56"/>
      <c r="AG41" s="56"/>
      <c r="AH41" s="56"/>
      <c r="AJ41" s="56">
        <f>dane!G93</f>
        <v>12</v>
      </c>
      <c r="AK41" s="56">
        <f>dane!H93</f>
        <v>5</v>
      </c>
      <c r="AL41" s="56">
        <f>dane!I93</f>
        <v>0</v>
      </c>
      <c r="AM41" s="56">
        <f>dane!J93</f>
        <v>0</v>
      </c>
      <c r="AN41" s="56">
        <f>dane!K93</f>
        <v>0</v>
      </c>
      <c r="AO41" s="56">
        <f>dane!L93</f>
        <v>0</v>
      </c>
    </row>
    <row r="42" spans="1:41" ht="24.6" customHeight="1" x14ac:dyDescent="0.2">
      <c r="A42" s="274" t="s">
        <v>146</v>
      </c>
      <c r="B42" s="275"/>
      <c r="C42" s="275"/>
      <c r="D42" s="275"/>
      <c r="E42" s="87">
        <v>93</v>
      </c>
      <c r="F42" s="137">
        <f>dane!G94</f>
        <v>413</v>
      </c>
      <c r="G42" s="64">
        <f>dane!H94</f>
        <v>211</v>
      </c>
      <c r="H42" s="64">
        <f>dane!I94</f>
        <v>1404</v>
      </c>
      <c r="I42" s="64">
        <f>dane!J94</f>
        <v>546</v>
      </c>
      <c r="J42" s="64">
        <f>dane!K94</f>
        <v>2272</v>
      </c>
      <c r="K42" s="138">
        <f>dane!L94</f>
        <v>1200</v>
      </c>
      <c r="M42" s="35">
        <f>F42-G42</f>
        <v>202</v>
      </c>
      <c r="N42" s="39">
        <f>H42-I42</f>
        <v>858</v>
      </c>
      <c r="O42" s="39">
        <f>J42-K42</f>
        <v>1072</v>
      </c>
      <c r="P42" s="321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3"/>
      <c r="AC42" s="56">
        <f t="shared" si="8"/>
        <v>0</v>
      </c>
      <c r="AD42" s="56">
        <f t="shared" si="9"/>
        <v>0</v>
      </c>
      <c r="AE42" s="56">
        <f t="shared" si="10"/>
        <v>0</v>
      </c>
      <c r="AF42" s="56">
        <f t="shared" si="11"/>
        <v>0</v>
      </c>
      <c r="AG42" s="56">
        <f t="shared" si="12"/>
        <v>0</v>
      </c>
      <c r="AH42" s="56">
        <f t="shared" si="13"/>
        <v>0</v>
      </c>
      <c r="AJ42" s="56">
        <f>dane!G94</f>
        <v>413</v>
      </c>
      <c r="AK42" s="56">
        <f>dane!H94</f>
        <v>211</v>
      </c>
      <c r="AL42" s="56">
        <f>dane!I94</f>
        <v>1404</v>
      </c>
      <c r="AM42" s="56">
        <f>dane!J94</f>
        <v>546</v>
      </c>
      <c r="AN42" s="56">
        <f>dane!K94</f>
        <v>2272</v>
      </c>
      <c r="AO42" s="56">
        <f>dane!L94</f>
        <v>1200</v>
      </c>
    </row>
    <row r="43" spans="1:41" ht="15.75" customHeight="1" thickBot="1" x14ac:dyDescent="0.25">
      <c r="A43" s="274" t="s">
        <v>147</v>
      </c>
      <c r="B43" s="275"/>
      <c r="C43" s="275"/>
      <c r="D43" s="275"/>
      <c r="E43" s="87">
        <v>94</v>
      </c>
      <c r="F43" s="69">
        <f>dane!G95</f>
        <v>212</v>
      </c>
      <c r="G43" s="100">
        <f>dane!H95</f>
        <v>107</v>
      </c>
      <c r="H43" s="100">
        <f>dane!I95</f>
        <v>246</v>
      </c>
      <c r="I43" s="100">
        <f>dane!J95</f>
        <v>80</v>
      </c>
      <c r="J43" s="100">
        <f>dane!K95</f>
        <v>274</v>
      </c>
      <c r="K43" s="101">
        <f>dane!L95</f>
        <v>144</v>
      </c>
      <c r="M43" s="35">
        <f>F43-G43</f>
        <v>105</v>
      </c>
      <c r="N43" s="39">
        <f>H43-I43</f>
        <v>166</v>
      </c>
      <c r="O43" s="39">
        <f>J43-K43</f>
        <v>130</v>
      </c>
      <c r="P43" s="324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6"/>
      <c r="AC43" s="56">
        <f t="shared" si="8"/>
        <v>0</v>
      </c>
      <c r="AD43" s="56">
        <f t="shared" si="9"/>
        <v>0</v>
      </c>
      <c r="AE43" s="56">
        <f t="shared" si="10"/>
        <v>0</v>
      </c>
      <c r="AF43" s="56">
        <f t="shared" si="11"/>
        <v>0</v>
      </c>
      <c r="AG43" s="56">
        <f t="shared" si="12"/>
        <v>0</v>
      </c>
      <c r="AH43" s="56">
        <f t="shared" si="13"/>
        <v>0</v>
      </c>
      <c r="AJ43" s="56">
        <f>dane!G95</f>
        <v>212</v>
      </c>
      <c r="AK43" s="56">
        <f>dane!H95</f>
        <v>107</v>
      </c>
      <c r="AL43" s="56">
        <f>dane!I95</f>
        <v>246</v>
      </c>
      <c r="AM43" s="56">
        <f>dane!J95</f>
        <v>80</v>
      </c>
      <c r="AN43" s="56">
        <f>dane!K95</f>
        <v>274</v>
      </c>
      <c r="AO43" s="56">
        <f>dane!L95</f>
        <v>144</v>
      </c>
    </row>
  </sheetData>
  <mergeCells count="49">
    <mergeCell ref="A18:D18"/>
    <mergeCell ref="B16:D16"/>
    <mergeCell ref="A11:A17"/>
    <mergeCell ref="B17:D17"/>
    <mergeCell ref="AJ5:AO5"/>
    <mergeCell ref="AC5:AH5"/>
    <mergeCell ref="P6:U6"/>
    <mergeCell ref="V6:X6"/>
    <mergeCell ref="M6:O6"/>
    <mergeCell ref="A6:E6"/>
    <mergeCell ref="A7:D7"/>
    <mergeCell ref="A8:D8"/>
    <mergeCell ref="A9:A10"/>
    <mergeCell ref="B9:D9"/>
    <mergeCell ref="B10:D10"/>
    <mergeCell ref="B15:D15"/>
    <mergeCell ref="B11:D11"/>
    <mergeCell ref="B12:D12"/>
    <mergeCell ref="B13:D13"/>
    <mergeCell ref="B14:D14"/>
    <mergeCell ref="A2:K2"/>
    <mergeCell ref="F4:G4"/>
    <mergeCell ref="H4:I4"/>
    <mergeCell ref="A4:E5"/>
    <mergeCell ref="J4:K4"/>
    <mergeCell ref="P42:AA43"/>
    <mergeCell ref="C21:D21"/>
    <mergeCell ref="C22:D22"/>
    <mergeCell ref="C23:C27"/>
    <mergeCell ref="A43:D43"/>
    <mergeCell ref="B37:D37"/>
    <mergeCell ref="B34:D34"/>
    <mergeCell ref="B40:D40"/>
    <mergeCell ref="A41:D41"/>
    <mergeCell ref="A42:D42"/>
    <mergeCell ref="B33:D33"/>
    <mergeCell ref="B28:D28"/>
    <mergeCell ref="A19:A40"/>
    <mergeCell ref="B36:D36"/>
    <mergeCell ref="C20:D20"/>
    <mergeCell ref="B19:D19"/>
    <mergeCell ref="B30:D30"/>
    <mergeCell ref="B29:D29"/>
    <mergeCell ref="B20:B27"/>
    <mergeCell ref="B38:D38"/>
    <mergeCell ref="B39:D39"/>
    <mergeCell ref="B35:D35"/>
    <mergeCell ref="B32:D32"/>
    <mergeCell ref="B31:D31"/>
  </mergeCells>
  <phoneticPr fontId="0" type="noConversion"/>
  <conditionalFormatting sqref="M7:AA43">
    <cfRule type="cellIs" dxfId="10" priority="2" stopIfTrue="1" operator="lessThan">
      <formula>0</formula>
    </cfRule>
  </conditionalFormatting>
  <conditionalFormatting sqref="AC7:AH43">
    <cfRule type="cellIs" dxfId="9" priority="3" stopIfTrue="1" operator="notEqual">
      <formula>0</formula>
    </cfRule>
  </conditionalFormatting>
  <conditionalFormatting sqref="F7:K43">
    <cfRule type="cellIs" dxfId="8" priority="1" operator="lessThan">
      <formula>0</formula>
    </cfRule>
  </conditionalFormatting>
  <pageMargins left="0.64" right="0.2" top="0.32" bottom="0.3" header="0.21" footer="0.19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showGridLines="0" zoomScaleNormal="100" workbookViewId="0">
      <selection activeCell="A3" sqref="A3"/>
    </sheetView>
  </sheetViews>
  <sheetFormatPr defaultColWidth="8.85546875" defaultRowHeight="12" outlineLevelCol="1" x14ac:dyDescent="0.2"/>
  <cols>
    <col min="1" max="1" width="3.85546875" style="9" customWidth="1"/>
    <col min="2" max="2" width="3.28515625" style="9" customWidth="1"/>
    <col min="3" max="3" width="4.28515625" style="9" customWidth="1"/>
    <col min="4" max="4" width="35.5703125" style="9" customWidth="1"/>
    <col min="5" max="5" width="5.28515625" style="166" customWidth="1"/>
    <col min="6" max="7" width="16" style="9" customWidth="1"/>
    <col min="8" max="8" width="4.5703125" style="9" customWidth="1" outlineLevel="1"/>
    <col min="9" max="10" width="9" style="9" customWidth="1"/>
    <col min="11" max="11" width="8.85546875" style="9" customWidth="1"/>
    <col min="12" max="13" width="4" style="9" bestFit="1" customWidth="1"/>
    <col min="14" max="14" width="2.85546875" style="9" customWidth="1"/>
    <col min="15" max="16384" width="8.85546875" style="9"/>
  </cols>
  <sheetData>
    <row r="1" spans="1:13" ht="5.45" customHeight="1" x14ac:dyDescent="0.2"/>
    <row r="2" spans="1:13" ht="27.6" customHeight="1" x14ac:dyDescent="0.25">
      <c r="A2" s="328" t="str">
        <f>IF(Otrzymane!B57=1,"1.4. Aktywne formy przeciwdziałania bezrobociu - Miasto Opole (1661)",IF(Otrzymane!B57=2,"1.4. Aktywne formy przeciwdziałania bezrobociu - powiat opolski (1609)","1.4. Aktywne formy przeciwdziałania bezrobociu"))</f>
        <v>1.4. Aktywne formy przeciwdziałania bezrobociu - Miasto Opole (1661)</v>
      </c>
      <c r="B2" s="329"/>
      <c r="C2" s="329"/>
      <c r="D2" s="329"/>
      <c r="E2" s="329"/>
      <c r="F2" s="329"/>
      <c r="G2" s="329"/>
    </row>
    <row r="3" spans="1:13" ht="23.25" customHeight="1" x14ac:dyDescent="0.2"/>
    <row r="4" spans="1:13" ht="19.5" customHeight="1" x14ac:dyDescent="0.2">
      <c r="A4" s="344" t="s">
        <v>5</v>
      </c>
      <c r="B4" s="345"/>
      <c r="C4" s="345"/>
      <c r="D4" s="345"/>
      <c r="E4" s="346"/>
      <c r="F4" s="168" t="s">
        <v>56</v>
      </c>
      <c r="G4" s="168" t="s">
        <v>24</v>
      </c>
      <c r="I4" s="310" t="s">
        <v>105</v>
      </c>
      <c r="J4" s="311"/>
      <c r="K4" s="178"/>
      <c r="L4" s="277" t="s">
        <v>104</v>
      </c>
      <c r="M4" s="277"/>
    </row>
    <row r="5" spans="1:13" ht="19.5" customHeight="1" x14ac:dyDescent="0.2">
      <c r="A5" s="347"/>
      <c r="B5" s="348"/>
      <c r="C5" s="348"/>
      <c r="D5" s="348"/>
      <c r="E5" s="349"/>
      <c r="F5" s="342" t="s">
        <v>168</v>
      </c>
      <c r="G5" s="343"/>
      <c r="I5" s="167"/>
      <c r="J5" s="167"/>
      <c r="K5" s="165"/>
      <c r="L5" s="167"/>
      <c r="M5" s="167"/>
    </row>
    <row r="6" spans="1:13" s="166" customFormat="1" ht="13.5" thickBot="1" x14ac:dyDescent="0.25">
      <c r="A6" s="341">
        <v>0</v>
      </c>
      <c r="B6" s="314"/>
      <c r="C6" s="314"/>
      <c r="D6" s="314"/>
      <c r="E6" s="314"/>
      <c r="F6" s="170">
        <v>1</v>
      </c>
      <c r="G6" s="170">
        <v>2</v>
      </c>
      <c r="I6" s="165"/>
      <c r="J6" s="165"/>
      <c r="K6" s="165"/>
      <c r="L6" s="165"/>
      <c r="M6" s="165"/>
    </row>
    <row r="7" spans="1:13" ht="21" customHeight="1" thickBot="1" x14ac:dyDescent="0.25">
      <c r="A7" s="350" t="s">
        <v>237</v>
      </c>
      <c r="B7" s="274" t="s">
        <v>238</v>
      </c>
      <c r="C7" s="275"/>
      <c r="D7" s="275"/>
      <c r="E7" s="169">
        <v>95</v>
      </c>
      <c r="F7" s="136">
        <f>Otrzymane!R15</f>
        <v>26</v>
      </c>
      <c r="G7" s="171">
        <f>Otrzymane!S15</f>
        <v>16</v>
      </c>
      <c r="I7" s="56">
        <f t="shared" ref="I7:J12" si="0">F7-L7</f>
        <v>13</v>
      </c>
      <c r="J7" s="56">
        <f t="shared" si="0"/>
        <v>7</v>
      </c>
      <c r="L7" s="56">
        <f>dane!G96</f>
        <v>13</v>
      </c>
      <c r="M7" s="56">
        <f>dane!H96</f>
        <v>9</v>
      </c>
    </row>
    <row r="8" spans="1:13" ht="21" customHeight="1" thickBot="1" x14ac:dyDescent="0.25">
      <c r="A8" s="351"/>
      <c r="B8" s="274" t="s">
        <v>239</v>
      </c>
      <c r="C8" s="275"/>
      <c r="D8" s="275"/>
      <c r="E8" s="169">
        <v>96</v>
      </c>
      <c r="F8" s="67">
        <f>Otrzymane!R16</f>
        <v>7</v>
      </c>
      <c r="G8" s="99">
        <f>Otrzymane!S16</f>
        <v>2</v>
      </c>
      <c r="I8" s="56">
        <f t="shared" si="0"/>
        <v>3</v>
      </c>
      <c r="J8" s="56">
        <f t="shared" si="0"/>
        <v>2</v>
      </c>
      <c r="L8" s="56">
        <f>dane!G97</f>
        <v>4</v>
      </c>
      <c r="M8" s="56">
        <f>dane!H97</f>
        <v>0</v>
      </c>
    </row>
    <row r="9" spans="1:13" ht="21" customHeight="1" thickBot="1" x14ac:dyDescent="0.25">
      <c r="A9" s="351"/>
      <c r="B9" s="274" t="s">
        <v>240</v>
      </c>
      <c r="C9" s="275"/>
      <c r="D9" s="275"/>
      <c r="E9" s="169">
        <v>97</v>
      </c>
      <c r="F9" s="67">
        <f>Otrzymane!R20</f>
        <v>9</v>
      </c>
      <c r="G9" s="99">
        <f>Otrzymane!S20</f>
        <v>0</v>
      </c>
      <c r="I9" s="56">
        <f t="shared" si="0"/>
        <v>0</v>
      </c>
      <c r="J9" s="56">
        <f t="shared" si="0"/>
        <v>0</v>
      </c>
      <c r="L9" s="56">
        <f>dane!G98</f>
        <v>9</v>
      </c>
      <c r="M9" s="56">
        <f>dane!H98</f>
        <v>0</v>
      </c>
    </row>
    <row r="10" spans="1:13" ht="21" customHeight="1" thickBot="1" x14ac:dyDescent="0.25">
      <c r="A10" s="351"/>
      <c r="B10" s="274" t="s">
        <v>241</v>
      </c>
      <c r="C10" s="275"/>
      <c r="D10" s="275"/>
      <c r="E10" s="169">
        <v>98</v>
      </c>
      <c r="F10" s="67">
        <f>Otrzymane!R21</f>
        <v>276</v>
      </c>
      <c r="G10" s="99">
        <f>Otrzymane!S21</f>
        <v>193</v>
      </c>
      <c r="I10" s="56">
        <f t="shared" si="0"/>
        <v>-9</v>
      </c>
      <c r="J10" s="56">
        <f t="shared" si="0"/>
        <v>-5</v>
      </c>
      <c r="L10" s="56">
        <f>dane!G99</f>
        <v>285</v>
      </c>
      <c r="M10" s="56">
        <f>dane!H99</f>
        <v>198</v>
      </c>
    </row>
    <row r="11" spans="1:13" ht="21" customHeight="1" thickBot="1" x14ac:dyDescent="0.25">
      <c r="A11" s="351"/>
      <c r="B11" s="274" t="s">
        <v>242</v>
      </c>
      <c r="C11" s="275"/>
      <c r="D11" s="275"/>
      <c r="E11" s="169">
        <v>99</v>
      </c>
      <c r="F11" s="67">
        <f>Otrzymane!R22</f>
        <v>0</v>
      </c>
      <c r="G11" s="99">
        <f>Otrzymane!S22</f>
        <v>0</v>
      </c>
      <c r="I11" s="56">
        <f t="shared" si="0"/>
        <v>0</v>
      </c>
      <c r="J11" s="56">
        <f t="shared" si="0"/>
        <v>0</v>
      </c>
      <c r="L11" s="56">
        <f>dane!G100</f>
        <v>0</v>
      </c>
      <c r="M11" s="56">
        <f>dane!H100</f>
        <v>0</v>
      </c>
    </row>
    <row r="12" spans="1:13" ht="21" customHeight="1" thickBot="1" x14ac:dyDescent="0.25">
      <c r="A12" s="352"/>
      <c r="B12" s="274" t="s">
        <v>243</v>
      </c>
      <c r="C12" s="275"/>
      <c r="D12" s="275"/>
      <c r="E12" s="169">
        <v>100</v>
      </c>
      <c r="F12" s="69">
        <f>Otrzymane!R23</f>
        <v>31</v>
      </c>
      <c r="G12" s="101">
        <f>Otrzymane!S23</f>
        <v>10</v>
      </c>
      <c r="I12" s="56">
        <f t="shared" si="0"/>
        <v>31</v>
      </c>
      <c r="J12" s="56">
        <f t="shared" si="0"/>
        <v>10</v>
      </c>
      <c r="L12" s="56">
        <f>dane!G101</f>
        <v>0</v>
      </c>
      <c r="M12" s="56">
        <f>dane!H101</f>
        <v>0</v>
      </c>
    </row>
  </sheetData>
  <mergeCells count="13">
    <mergeCell ref="B12:D12"/>
    <mergeCell ref="A7:A12"/>
    <mergeCell ref="B7:D7"/>
    <mergeCell ref="B8:D8"/>
    <mergeCell ref="B9:D9"/>
    <mergeCell ref="B10:D10"/>
    <mergeCell ref="B11:D11"/>
    <mergeCell ref="L4:M4"/>
    <mergeCell ref="A6:E6"/>
    <mergeCell ref="F5:G5"/>
    <mergeCell ref="A2:G2"/>
    <mergeCell ref="I4:J4"/>
    <mergeCell ref="A4:E5"/>
  </mergeCells>
  <conditionalFormatting sqref="I7:J12">
    <cfRule type="cellIs" dxfId="7" priority="2" stopIfTrue="1" operator="notEqual">
      <formula>0</formula>
    </cfRule>
  </conditionalFormatting>
  <conditionalFormatting sqref="F7:G12">
    <cfRule type="cellIs" dxfId="6" priority="1" operator="lessThan">
      <formula>0</formula>
    </cfRule>
  </conditionalFormatting>
  <pageMargins left="0.64" right="0.2" top="0.32" bottom="0.3" header="0.21" footer="0.19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S41"/>
  <sheetViews>
    <sheetView showGridLines="0" zoomScaleNormal="100" zoomScaleSheetLayoutView="100" workbookViewId="0">
      <selection activeCell="H7" sqref="H7"/>
    </sheetView>
  </sheetViews>
  <sheetFormatPr defaultColWidth="8.85546875" defaultRowHeight="12" x14ac:dyDescent="0.2"/>
  <cols>
    <col min="1" max="1" width="4.28515625" style="17" customWidth="1"/>
    <col min="2" max="2" width="21.7109375" style="17" customWidth="1"/>
    <col min="3" max="3" width="6.7109375" style="17" customWidth="1"/>
    <col min="4" max="4" width="13.140625" style="17" customWidth="1"/>
    <col min="5" max="5" width="9.5703125" style="17" customWidth="1"/>
    <col min="6" max="6" width="10.140625" style="17" customWidth="1"/>
    <col min="7" max="7" width="9.5703125" style="17" customWidth="1"/>
    <col min="8" max="9" width="10.28515625" style="17" customWidth="1"/>
    <col min="10" max="10" width="7.28515625" style="17" customWidth="1"/>
    <col min="11" max="11" width="6" style="17" customWidth="1"/>
    <col min="12" max="12" width="5" style="17" customWidth="1"/>
    <col min="13" max="27" width="4.140625" style="17" customWidth="1"/>
    <col min="28" max="16384" width="8.85546875" style="17"/>
  </cols>
  <sheetData>
    <row r="1" spans="1:17" ht="21.75" customHeight="1" x14ac:dyDescent="0.2">
      <c r="A1" s="353" t="str">
        <f>IF(Otrzymane!B57=1,"Dział 2. Miasto Opole (1661)",IF(Otrzymane!B57=2,"Dział 2. Powiat opolski (1609)","Dział 2."))</f>
        <v>Dział 2. Miasto Opole (1661)</v>
      </c>
      <c r="B1" s="353"/>
      <c r="C1" s="353"/>
      <c r="D1" s="353"/>
      <c r="E1" s="353"/>
      <c r="F1" s="353"/>
      <c r="G1" s="353"/>
      <c r="H1" s="353"/>
      <c r="I1" s="353"/>
    </row>
    <row r="2" spans="1:17" ht="42" customHeight="1" x14ac:dyDescent="0.2">
      <c r="A2" s="357" t="s">
        <v>165</v>
      </c>
      <c r="B2" s="357"/>
      <c r="C2" s="357"/>
      <c r="D2" s="357"/>
      <c r="E2" s="357"/>
      <c r="F2" s="357"/>
      <c r="G2" s="357"/>
      <c r="H2" s="357"/>
      <c r="I2" s="357"/>
    </row>
    <row r="3" spans="1:17" s="145" customFormat="1" ht="16.5" customHeight="1" x14ac:dyDescent="0.25">
      <c r="A3" s="287" t="s">
        <v>166</v>
      </c>
      <c r="B3" s="354"/>
      <c r="C3" s="354"/>
      <c r="D3" s="354"/>
      <c r="E3" s="354"/>
      <c r="F3" s="354"/>
      <c r="G3" s="354"/>
      <c r="H3" s="354"/>
      <c r="I3" s="354"/>
      <c r="M3" s="371" t="s">
        <v>105</v>
      </c>
      <c r="N3" s="371"/>
    </row>
    <row r="4" spans="1:17" ht="19.5" customHeight="1" x14ac:dyDescent="0.2">
      <c r="A4" s="292" t="s">
        <v>5</v>
      </c>
      <c r="B4" s="292"/>
      <c r="C4" s="292"/>
      <c r="D4" s="292"/>
      <c r="E4" s="292"/>
      <c r="F4" s="292"/>
      <c r="G4" s="292"/>
      <c r="H4" s="85" t="s">
        <v>23</v>
      </c>
      <c r="I4" s="14" t="s">
        <v>24</v>
      </c>
      <c r="M4" s="371"/>
      <c r="N4" s="371"/>
    </row>
    <row r="5" spans="1:17" ht="12.75" thickBot="1" x14ac:dyDescent="0.25">
      <c r="A5" s="292">
        <v>0</v>
      </c>
      <c r="B5" s="292"/>
      <c r="C5" s="292"/>
      <c r="D5" s="292"/>
      <c r="E5" s="292"/>
      <c r="F5" s="292"/>
      <c r="G5" s="292"/>
      <c r="H5" s="118">
        <v>1</v>
      </c>
      <c r="I5" s="112">
        <v>2</v>
      </c>
      <c r="M5" s="372"/>
      <c r="N5" s="372"/>
      <c r="P5" s="272" t="s">
        <v>202</v>
      </c>
      <c r="Q5" s="272"/>
    </row>
    <row r="6" spans="1:17" ht="26.25" customHeight="1" x14ac:dyDescent="0.2">
      <c r="A6" s="362" t="s">
        <v>148</v>
      </c>
      <c r="B6" s="362"/>
      <c r="C6" s="362"/>
      <c r="D6" s="362"/>
      <c r="E6" s="362"/>
      <c r="F6" s="362"/>
      <c r="G6" s="119" t="s">
        <v>65</v>
      </c>
      <c r="H6" s="51">
        <f>Otrzymane!C8</f>
        <v>146</v>
      </c>
      <c r="I6" s="52">
        <f>Otrzymane!D8</f>
        <v>69</v>
      </c>
      <c r="K6" s="56" t="str">
        <f>IF(I6-H6&gt;0,I6-H6,"")</f>
        <v/>
      </c>
      <c r="M6" s="146">
        <f>P6-H6</f>
        <v>-5</v>
      </c>
      <c r="N6" s="146">
        <f>Q6-I6</f>
        <v>-1</v>
      </c>
      <c r="P6" s="56">
        <f>dane!G102</f>
        <v>141</v>
      </c>
      <c r="Q6" s="56">
        <f>dane!H102</f>
        <v>68</v>
      </c>
    </row>
    <row r="7" spans="1:17" ht="15" customHeight="1" x14ac:dyDescent="0.2">
      <c r="A7" s="362" t="s">
        <v>149</v>
      </c>
      <c r="B7" s="362"/>
      <c r="C7" s="362"/>
      <c r="D7" s="362"/>
      <c r="E7" s="362"/>
      <c r="F7" s="362"/>
      <c r="G7" s="119" t="s">
        <v>66</v>
      </c>
      <c r="H7" s="110">
        <f>H16-H6+H8</f>
        <v>8</v>
      </c>
      <c r="I7" s="111">
        <f>I16-I6+I8</f>
        <v>5</v>
      </c>
      <c r="K7" s="56" t="str">
        <f t="shared" ref="K7:K26" si="0">IF(I7-H7&gt;0,I7-H7,"")</f>
        <v/>
      </c>
      <c r="M7" s="146">
        <f t="shared" ref="M7:M26" si="1">P7-H7</f>
        <v>6</v>
      </c>
      <c r="N7" s="146">
        <f t="shared" ref="N7:N26" si="2">Q7-I7</f>
        <v>1</v>
      </c>
      <c r="P7" s="56">
        <f>dane!G103</f>
        <v>14</v>
      </c>
      <c r="Q7" s="56">
        <f>dane!H103</f>
        <v>6</v>
      </c>
    </row>
    <row r="8" spans="1:17" ht="26.25" customHeight="1" x14ac:dyDescent="0.2">
      <c r="A8" s="362" t="s">
        <v>251</v>
      </c>
      <c r="B8" s="362"/>
      <c r="C8" s="362"/>
      <c r="D8" s="362"/>
      <c r="E8" s="362"/>
      <c r="F8" s="362"/>
      <c r="G8" s="119" t="s">
        <v>67</v>
      </c>
      <c r="H8" s="110">
        <f>P8</f>
        <v>12</v>
      </c>
      <c r="I8" s="111">
        <f>Q8</f>
        <v>5</v>
      </c>
      <c r="K8" s="56" t="str">
        <f t="shared" si="0"/>
        <v/>
      </c>
      <c r="M8" s="146">
        <f t="shared" si="1"/>
        <v>0</v>
      </c>
      <c r="N8" s="146">
        <f t="shared" si="2"/>
        <v>0</v>
      </c>
      <c r="P8" s="56">
        <f>dane!G104</f>
        <v>12</v>
      </c>
      <c r="Q8" s="56">
        <f>dane!H104</f>
        <v>5</v>
      </c>
    </row>
    <row r="9" spans="1:17" ht="15" customHeight="1" x14ac:dyDescent="0.2">
      <c r="A9" s="276" t="s">
        <v>31</v>
      </c>
      <c r="B9" s="362" t="s">
        <v>150</v>
      </c>
      <c r="C9" s="362"/>
      <c r="D9" s="362"/>
      <c r="E9" s="362"/>
      <c r="F9" s="362"/>
      <c r="G9" s="119" t="s">
        <v>72</v>
      </c>
      <c r="H9" s="108">
        <v>1</v>
      </c>
      <c r="I9" s="109">
        <v>1</v>
      </c>
      <c r="K9" s="56" t="str">
        <f t="shared" si="0"/>
        <v/>
      </c>
      <c r="L9" s="203" t="s">
        <v>263</v>
      </c>
      <c r="M9" s="146">
        <f t="shared" si="1"/>
        <v>0</v>
      </c>
      <c r="N9" s="146">
        <f t="shared" si="2"/>
        <v>0</v>
      </c>
      <c r="P9" s="56">
        <f>dane!G105</f>
        <v>1</v>
      </c>
      <c r="Q9" s="56">
        <f>dane!H105</f>
        <v>1</v>
      </c>
    </row>
    <row r="10" spans="1:17" ht="15" customHeight="1" x14ac:dyDescent="0.2">
      <c r="A10" s="276"/>
      <c r="B10" s="362" t="s">
        <v>38</v>
      </c>
      <c r="C10" s="362"/>
      <c r="D10" s="362"/>
      <c r="E10" s="362"/>
      <c r="F10" s="362"/>
      <c r="G10" s="119" t="s">
        <v>73</v>
      </c>
      <c r="H10" s="108">
        <f>Otrzymane!U20</f>
        <v>0</v>
      </c>
      <c r="I10" s="109">
        <f>Otrzymane!V20</f>
        <v>0</v>
      </c>
      <c r="K10" s="56" t="str">
        <f t="shared" si="0"/>
        <v/>
      </c>
      <c r="M10" s="146">
        <f t="shared" si="1"/>
        <v>0</v>
      </c>
      <c r="N10" s="146">
        <f t="shared" si="2"/>
        <v>0</v>
      </c>
      <c r="P10" s="56">
        <f>dane!G106</f>
        <v>0</v>
      </c>
      <c r="Q10" s="56">
        <f>dane!H106</f>
        <v>0</v>
      </c>
    </row>
    <row r="11" spans="1:17" ht="15" customHeight="1" x14ac:dyDescent="0.2">
      <c r="A11" s="276"/>
      <c r="B11" s="362" t="s">
        <v>135</v>
      </c>
      <c r="C11" s="362"/>
      <c r="D11" s="362"/>
      <c r="E11" s="362"/>
      <c r="F11" s="362"/>
      <c r="G11" s="119" t="s">
        <v>69</v>
      </c>
      <c r="H11" s="108">
        <f>Otrzymane!U22</f>
        <v>0</v>
      </c>
      <c r="I11" s="109">
        <f>Otrzymane!V22</f>
        <v>0</v>
      </c>
      <c r="K11" s="56" t="str">
        <f t="shared" si="0"/>
        <v/>
      </c>
      <c r="M11" s="146">
        <f t="shared" si="1"/>
        <v>0</v>
      </c>
      <c r="N11" s="146">
        <f t="shared" si="2"/>
        <v>0</v>
      </c>
      <c r="P11" s="56">
        <f>dane!G107</f>
        <v>0</v>
      </c>
      <c r="Q11" s="56">
        <f>dane!H107</f>
        <v>0</v>
      </c>
    </row>
    <row r="12" spans="1:17" ht="15" customHeight="1" x14ac:dyDescent="0.2">
      <c r="A12" s="276"/>
      <c r="B12" s="362" t="s">
        <v>151</v>
      </c>
      <c r="C12" s="362"/>
      <c r="D12" s="362"/>
      <c r="E12" s="362"/>
      <c r="F12" s="362"/>
      <c r="G12" s="119" t="s">
        <v>70</v>
      </c>
      <c r="H12" s="108">
        <f t="shared" ref="H12:H26" si="3">P12</f>
        <v>7</v>
      </c>
      <c r="I12" s="109">
        <f t="shared" ref="I12:I26" si="4">Q12</f>
        <v>4</v>
      </c>
      <c r="K12" s="56" t="str">
        <f t="shared" si="0"/>
        <v/>
      </c>
      <c r="M12" s="146">
        <f t="shared" si="1"/>
        <v>0</v>
      </c>
      <c r="N12" s="146">
        <f t="shared" si="2"/>
        <v>0</v>
      </c>
      <c r="P12" s="56">
        <f>dane!G108</f>
        <v>7</v>
      </c>
      <c r="Q12" s="56">
        <f>dane!H108</f>
        <v>4</v>
      </c>
    </row>
    <row r="13" spans="1:17" ht="15" customHeight="1" x14ac:dyDescent="0.2">
      <c r="A13" s="276"/>
      <c r="B13" s="362" t="s">
        <v>152</v>
      </c>
      <c r="C13" s="362"/>
      <c r="D13" s="362"/>
      <c r="E13" s="362"/>
      <c r="F13" s="362"/>
      <c r="G13" s="119" t="s">
        <v>71</v>
      </c>
      <c r="H13" s="108">
        <f t="shared" si="3"/>
        <v>0</v>
      </c>
      <c r="I13" s="109">
        <f t="shared" si="4"/>
        <v>0</v>
      </c>
      <c r="K13" s="56" t="str">
        <f t="shared" si="0"/>
        <v/>
      </c>
      <c r="M13" s="146">
        <f t="shared" si="1"/>
        <v>0</v>
      </c>
      <c r="N13" s="146">
        <f t="shared" si="2"/>
        <v>0</v>
      </c>
      <c r="P13" s="56">
        <f>dane!G109</f>
        <v>0</v>
      </c>
      <c r="Q13" s="56">
        <f>dane!H109</f>
        <v>0</v>
      </c>
    </row>
    <row r="14" spans="1:17" ht="15" customHeight="1" x14ac:dyDescent="0.2">
      <c r="A14" s="276"/>
      <c r="B14" s="362" t="s">
        <v>153</v>
      </c>
      <c r="C14" s="362"/>
      <c r="D14" s="362"/>
      <c r="E14" s="362"/>
      <c r="F14" s="362"/>
      <c r="G14" s="119" t="s">
        <v>68</v>
      </c>
      <c r="H14" s="108">
        <f t="shared" si="3"/>
        <v>2</v>
      </c>
      <c r="I14" s="109">
        <f t="shared" si="4"/>
        <v>0</v>
      </c>
      <c r="K14" s="56" t="str">
        <f t="shared" si="0"/>
        <v/>
      </c>
      <c r="M14" s="146">
        <f t="shared" si="1"/>
        <v>0</v>
      </c>
      <c r="N14" s="146">
        <f t="shared" si="2"/>
        <v>0</v>
      </c>
      <c r="P14" s="56">
        <f>dane!G110</f>
        <v>2</v>
      </c>
      <c r="Q14" s="56">
        <f>dane!H110</f>
        <v>0</v>
      </c>
    </row>
    <row r="15" spans="1:17" ht="15" customHeight="1" x14ac:dyDescent="0.2">
      <c r="A15" s="276"/>
      <c r="B15" s="362" t="s">
        <v>45</v>
      </c>
      <c r="C15" s="362"/>
      <c r="D15" s="362"/>
      <c r="E15" s="362"/>
      <c r="F15" s="362"/>
      <c r="G15" s="119" t="s">
        <v>88</v>
      </c>
      <c r="H15" s="108">
        <f t="shared" si="3"/>
        <v>2</v>
      </c>
      <c r="I15" s="109">
        <f t="shared" si="4"/>
        <v>0</v>
      </c>
      <c r="K15" s="56" t="str">
        <f t="shared" si="0"/>
        <v/>
      </c>
      <c r="M15" s="146">
        <f t="shared" si="1"/>
        <v>0</v>
      </c>
      <c r="N15" s="146">
        <f t="shared" si="2"/>
        <v>0</v>
      </c>
      <c r="P15" s="56">
        <f>dane!G111</f>
        <v>2</v>
      </c>
      <c r="Q15" s="56">
        <f>dane!H111</f>
        <v>0</v>
      </c>
    </row>
    <row r="16" spans="1:17" ht="26.25" customHeight="1" x14ac:dyDescent="0.2">
      <c r="A16" s="307" t="s">
        <v>244</v>
      </c>
      <c r="B16" s="308"/>
      <c r="C16" s="308"/>
      <c r="D16" s="308"/>
      <c r="E16" s="308"/>
      <c r="F16" s="309"/>
      <c r="G16" s="119" t="s">
        <v>89</v>
      </c>
      <c r="H16" s="110">
        <f t="shared" si="3"/>
        <v>142</v>
      </c>
      <c r="I16" s="111">
        <f t="shared" si="4"/>
        <v>69</v>
      </c>
      <c r="K16" s="56" t="str">
        <f t="shared" si="0"/>
        <v/>
      </c>
      <c r="M16" s="146">
        <f t="shared" si="1"/>
        <v>0</v>
      </c>
      <c r="N16" s="146">
        <f t="shared" si="2"/>
        <v>0</v>
      </c>
      <c r="P16" s="56">
        <f>dane!G112</f>
        <v>142</v>
      </c>
      <c r="Q16" s="56">
        <f>dane!H112</f>
        <v>69</v>
      </c>
    </row>
    <row r="17" spans="1:19" ht="15" customHeight="1" x14ac:dyDescent="0.2">
      <c r="A17" s="276" t="s">
        <v>154</v>
      </c>
      <c r="B17" s="362" t="s">
        <v>155</v>
      </c>
      <c r="C17" s="362"/>
      <c r="D17" s="362"/>
      <c r="E17" s="362"/>
      <c r="F17" s="362"/>
      <c r="G17" s="119" t="s">
        <v>90</v>
      </c>
      <c r="H17" s="108">
        <f t="shared" si="3"/>
        <v>64</v>
      </c>
      <c r="I17" s="109">
        <f t="shared" si="4"/>
        <v>33</v>
      </c>
      <c r="K17" s="56" t="str">
        <f t="shared" si="0"/>
        <v/>
      </c>
      <c r="M17" s="146">
        <f t="shared" si="1"/>
        <v>0</v>
      </c>
      <c r="N17" s="146">
        <f t="shared" si="2"/>
        <v>0</v>
      </c>
      <c r="P17" s="56">
        <f>dane!G113</f>
        <v>64</v>
      </c>
      <c r="Q17" s="56">
        <f>dane!H113</f>
        <v>33</v>
      </c>
    </row>
    <row r="18" spans="1:19" ht="26.25" customHeight="1" x14ac:dyDescent="0.2">
      <c r="A18" s="276"/>
      <c r="B18" s="362" t="s">
        <v>156</v>
      </c>
      <c r="C18" s="362"/>
      <c r="D18" s="362"/>
      <c r="E18" s="362"/>
      <c r="F18" s="362"/>
      <c r="G18" s="119" t="s">
        <v>108</v>
      </c>
      <c r="H18" s="108">
        <f t="shared" si="3"/>
        <v>0</v>
      </c>
      <c r="I18" s="109">
        <f t="shared" si="4"/>
        <v>0</v>
      </c>
      <c r="K18" s="56" t="str">
        <f t="shared" si="0"/>
        <v/>
      </c>
      <c r="M18" s="146">
        <f t="shared" si="1"/>
        <v>0</v>
      </c>
      <c r="N18" s="146">
        <f t="shared" si="2"/>
        <v>0</v>
      </c>
      <c r="P18" s="56">
        <f>dane!G114</f>
        <v>0</v>
      </c>
      <c r="Q18" s="56">
        <f>dane!H114</f>
        <v>0</v>
      </c>
    </row>
    <row r="19" spans="1:19" ht="26.25" customHeight="1" x14ac:dyDescent="0.2">
      <c r="A19" s="276"/>
      <c r="B19" s="362" t="s">
        <v>157</v>
      </c>
      <c r="C19" s="362"/>
      <c r="D19" s="362"/>
      <c r="E19" s="362"/>
      <c r="F19" s="362"/>
      <c r="G19" s="119" t="s">
        <v>109</v>
      </c>
      <c r="H19" s="108">
        <f t="shared" si="3"/>
        <v>0</v>
      </c>
      <c r="I19" s="109">
        <f t="shared" si="4"/>
        <v>0</v>
      </c>
      <c r="K19" s="56" t="str">
        <f t="shared" si="0"/>
        <v/>
      </c>
      <c r="M19" s="146">
        <f t="shared" si="1"/>
        <v>0</v>
      </c>
      <c r="N19" s="146">
        <f t="shared" si="2"/>
        <v>0</v>
      </c>
      <c r="P19" s="56">
        <f>dane!G115</f>
        <v>0</v>
      </c>
      <c r="Q19" s="56">
        <f>dane!H115</f>
        <v>0</v>
      </c>
    </row>
    <row r="20" spans="1:19" ht="26.25" customHeight="1" x14ac:dyDescent="0.2">
      <c r="A20" s="276"/>
      <c r="B20" s="362" t="s">
        <v>158</v>
      </c>
      <c r="C20" s="362"/>
      <c r="D20" s="362"/>
      <c r="E20" s="362"/>
      <c r="F20" s="362"/>
      <c r="G20" s="119" t="s">
        <v>110</v>
      </c>
      <c r="H20" s="108">
        <f t="shared" si="3"/>
        <v>0</v>
      </c>
      <c r="I20" s="109">
        <f t="shared" si="4"/>
        <v>0</v>
      </c>
      <c r="K20" s="56" t="str">
        <f t="shared" si="0"/>
        <v/>
      </c>
      <c r="M20" s="146">
        <f t="shared" si="1"/>
        <v>0</v>
      </c>
      <c r="N20" s="146">
        <f t="shared" si="2"/>
        <v>0</v>
      </c>
      <c r="P20" s="56">
        <f>dane!G116</f>
        <v>0</v>
      </c>
      <c r="Q20" s="56">
        <f>dane!H116</f>
        <v>0</v>
      </c>
    </row>
    <row r="21" spans="1:19" ht="26.25" customHeight="1" x14ac:dyDescent="0.2">
      <c r="A21" s="276"/>
      <c r="B21" s="362" t="s">
        <v>159</v>
      </c>
      <c r="C21" s="362"/>
      <c r="D21" s="362"/>
      <c r="E21" s="362"/>
      <c r="F21" s="362"/>
      <c r="G21" s="119" t="s">
        <v>112</v>
      </c>
      <c r="H21" s="108">
        <f t="shared" si="3"/>
        <v>0</v>
      </c>
      <c r="I21" s="109">
        <f t="shared" si="4"/>
        <v>0</v>
      </c>
      <c r="K21" s="56" t="str">
        <f t="shared" si="0"/>
        <v/>
      </c>
      <c r="M21" s="146">
        <f t="shared" si="1"/>
        <v>0</v>
      </c>
      <c r="N21" s="146">
        <f t="shared" si="2"/>
        <v>0</v>
      </c>
      <c r="P21" s="56">
        <f>dane!G117</f>
        <v>0</v>
      </c>
      <c r="Q21" s="56">
        <f>dane!H117</f>
        <v>0</v>
      </c>
    </row>
    <row r="22" spans="1:19" ht="15" customHeight="1" x14ac:dyDescent="0.2">
      <c r="A22" s="276"/>
      <c r="B22" s="362" t="s">
        <v>160</v>
      </c>
      <c r="C22" s="362"/>
      <c r="D22" s="362"/>
      <c r="E22" s="362"/>
      <c r="F22" s="362"/>
      <c r="G22" s="119" t="s">
        <v>113</v>
      </c>
      <c r="H22" s="108">
        <f t="shared" si="3"/>
        <v>0</v>
      </c>
      <c r="I22" s="109">
        <f t="shared" si="4"/>
        <v>0</v>
      </c>
      <c r="K22" s="56" t="str">
        <f t="shared" si="0"/>
        <v/>
      </c>
      <c r="M22" s="146">
        <f t="shared" si="1"/>
        <v>0</v>
      </c>
      <c r="N22" s="146">
        <f t="shared" si="2"/>
        <v>0</v>
      </c>
      <c r="P22" s="56">
        <f>dane!G118</f>
        <v>0</v>
      </c>
      <c r="Q22" s="56">
        <f>dane!H118</f>
        <v>0</v>
      </c>
    </row>
    <row r="23" spans="1:19" ht="15" customHeight="1" x14ac:dyDescent="0.2">
      <c r="A23" s="276"/>
      <c r="B23" s="362" t="s">
        <v>161</v>
      </c>
      <c r="C23" s="362"/>
      <c r="D23" s="362"/>
      <c r="E23" s="362"/>
      <c r="F23" s="362"/>
      <c r="G23" s="119" t="s">
        <v>114</v>
      </c>
      <c r="H23" s="108">
        <f t="shared" si="3"/>
        <v>0</v>
      </c>
      <c r="I23" s="109">
        <f t="shared" si="4"/>
        <v>0</v>
      </c>
      <c r="K23" s="56" t="str">
        <f t="shared" si="0"/>
        <v/>
      </c>
      <c r="M23" s="146">
        <f t="shared" si="1"/>
        <v>0</v>
      </c>
      <c r="N23" s="146">
        <f t="shared" si="2"/>
        <v>0</v>
      </c>
      <c r="P23" s="56">
        <f>dane!G119</f>
        <v>0</v>
      </c>
      <c r="Q23" s="56">
        <f>dane!H119</f>
        <v>0</v>
      </c>
    </row>
    <row r="24" spans="1:19" ht="15" customHeight="1" x14ac:dyDescent="0.2">
      <c r="A24" s="276"/>
      <c r="B24" s="362" t="s">
        <v>162</v>
      </c>
      <c r="C24" s="362"/>
      <c r="D24" s="362"/>
      <c r="E24" s="362"/>
      <c r="F24" s="362"/>
      <c r="G24" s="119" t="s">
        <v>115</v>
      </c>
      <c r="H24" s="108">
        <f t="shared" si="3"/>
        <v>0</v>
      </c>
      <c r="I24" s="109">
        <f t="shared" si="4"/>
        <v>0</v>
      </c>
      <c r="K24" s="56" t="str">
        <f t="shared" si="0"/>
        <v/>
      </c>
      <c r="M24" s="146">
        <f t="shared" si="1"/>
        <v>0</v>
      </c>
      <c r="N24" s="146">
        <f t="shared" si="2"/>
        <v>0</v>
      </c>
      <c r="P24" s="56">
        <f>dane!G120</f>
        <v>0</v>
      </c>
      <c r="Q24" s="56">
        <f>dane!H120</f>
        <v>0</v>
      </c>
    </row>
    <row r="25" spans="1:19" ht="37.5" customHeight="1" x14ac:dyDescent="0.2">
      <c r="A25" s="276"/>
      <c r="B25" s="362" t="s">
        <v>163</v>
      </c>
      <c r="C25" s="362"/>
      <c r="D25" s="362"/>
      <c r="E25" s="362"/>
      <c r="F25" s="362"/>
      <c r="G25" s="119" t="s">
        <v>116</v>
      </c>
      <c r="H25" s="53">
        <f t="shared" si="3"/>
        <v>0</v>
      </c>
      <c r="I25" s="54">
        <f t="shared" si="4"/>
        <v>0</v>
      </c>
      <c r="K25" s="56" t="str">
        <f t="shared" si="0"/>
        <v/>
      </c>
      <c r="M25" s="146">
        <f t="shared" si="1"/>
        <v>0</v>
      </c>
      <c r="N25" s="146">
        <f t="shared" si="2"/>
        <v>0</v>
      </c>
      <c r="P25" s="56">
        <f>dane!G121</f>
        <v>0</v>
      </c>
      <c r="Q25" s="56">
        <f>dane!H121</f>
        <v>0</v>
      </c>
    </row>
    <row r="26" spans="1:19" ht="15" customHeight="1" thickBot="1" x14ac:dyDescent="0.25">
      <c r="A26" s="276"/>
      <c r="B26" s="362" t="s">
        <v>164</v>
      </c>
      <c r="C26" s="362"/>
      <c r="D26" s="362"/>
      <c r="E26" s="362"/>
      <c r="F26" s="362"/>
      <c r="G26" s="119" t="s">
        <v>117</v>
      </c>
      <c r="H26" s="69">
        <f t="shared" si="3"/>
        <v>14</v>
      </c>
      <c r="I26" s="77">
        <f t="shared" si="4"/>
        <v>5</v>
      </c>
      <c r="K26" s="56" t="str">
        <f t="shared" si="0"/>
        <v/>
      </c>
      <c r="M26" s="146">
        <f t="shared" si="1"/>
        <v>0</v>
      </c>
      <c r="N26" s="146">
        <f t="shared" si="2"/>
        <v>0</v>
      </c>
      <c r="P26" s="56">
        <f>dane!G122</f>
        <v>14</v>
      </c>
      <c r="Q26" s="56">
        <f>dane!H122</f>
        <v>5</v>
      </c>
    </row>
    <row r="27" spans="1:19" x14ac:dyDescent="0.2">
      <c r="A27" s="16" t="s">
        <v>1</v>
      </c>
    </row>
    <row r="28" spans="1:19" ht="15.75" x14ac:dyDescent="0.2">
      <c r="A28" s="355" t="s">
        <v>167</v>
      </c>
      <c r="B28" s="356"/>
      <c r="C28" s="356"/>
      <c r="D28" s="356"/>
      <c r="E28" s="356"/>
      <c r="F28" s="356"/>
      <c r="G28" s="356"/>
      <c r="H28" s="356"/>
      <c r="I28" s="356"/>
    </row>
    <row r="29" spans="1:19" x14ac:dyDescent="0.2">
      <c r="A29" s="265" t="s">
        <v>5</v>
      </c>
      <c r="B29" s="363"/>
      <c r="C29" s="363"/>
      <c r="D29" s="363"/>
      <c r="E29" s="364"/>
      <c r="F29" s="103" t="s">
        <v>56</v>
      </c>
      <c r="G29" s="82" t="s">
        <v>24</v>
      </c>
      <c r="H29" s="103" t="s">
        <v>56</v>
      </c>
      <c r="I29" s="81" t="s">
        <v>24</v>
      </c>
    </row>
    <row r="30" spans="1:19" ht="24" customHeight="1" x14ac:dyDescent="0.2">
      <c r="A30" s="365"/>
      <c r="B30" s="366"/>
      <c r="C30" s="366"/>
      <c r="D30" s="366"/>
      <c r="E30" s="367"/>
      <c r="F30" s="368" t="s">
        <v>10</v>
      </c>
      <c r="G30" s="369"/>
      <c r="H30" s="259" t="s">
        <v>168</v>
      </c>
      <c r="I30" s="370"/>
      <c r="K30" s="373" t="s">
        <v>203</v>
      </c>
      <c r="L30" s="373"/>
      <c r="M30" s="373"/>
      <c r="N30" s="373"/>
    </row>
    <row r="31" spans="1:19" ht="12.75" thickBot="1" x14ac:dyDescent="0.25">
      <c r="A31" s="292">
        <v>0</v>
      </c>
      <c r="B31" s="292"/>
      <c r="C31" s="292"/>
      <c r="D31" s="292"/>
      <c r="E31" s="292"/>
      <c r="F31" s="97">
        <v>1</v>
      </c>
      <c r="G31" s="97">
        <v>2</v>
      </c>
      <c r="H31" s="97">
        <v>3</v>
      </c>
      <c r="I31" s="97">
        <v>4</v>
      </c>
      <c r="K31" s="372"/>
      <c r="L31" s="372"/>
      <c r="M31" s="372"/>
      <c r="N31" s="372"/>
      <c r="P31" s="272" t="s">
        <v>202</v>
      </c>
      <c r="Q31" s="272"/>
      <c r="R31" s="272"/>
      <c r="S31" s="272"/>
    </row>
    <row r="32" spans="1:19" ht="26.25" customHeight="1" x14ac:dyDescent="0.2">
      <c r="A32" s="358" t="s">
        <v>169</v>
      </c>
      <c r="B32" s="359"/>
      <c r="C32" s="292" t="s">
        <v>170</v>
      </c>
      <c r="D32" s="292"/>
      <c r="E32" s="20" t="s">
        <v>118</v>
      </c>
      <c r="F32" s="92">
        <f>P32</f>
        <v>0</v>
      </c>
      <c r="G32" s="93">
        <f t="shared" ref="G32:I32" si="5">Q32</f>
        <v>0</v>
      </c>
      <c r="H32" s="93">
        <f t="shared" si="5"/>
        <v>0</v>
      </c>
      <c r="I32" s="102">
        <f t="shared" si="5"/>
        <v>0</v>
      </c>
      <c r="K32" s="146">
        <f>P32-F32</f>
        <v>0</v>
      </c>
      <c r="L32" s="146">
        <f t="shared" ref="L32:N32" si="6">Q32-G32</f>
        <v>0</v>
      </c>
      <c r="M32" s="146">
        <f t="shared" si="6"/>
        <v>0</v>
      </c>
      <c r="N32" s="146">
        <f t="shared" si="6"/>
        <v>0</v>
      </c>
      <c r="P32" s="56">
        <f>dane!G123</f>
        <v>0</v>
      </c>
      <c r="Q32" s="56">
        <f>dane!H123</f>
        <v>0</v>
      </c>
      <c r="R32" s="56">
        <f>dane!I123</f>
        <v>0</v>
      </c>
      <c r="S32" s="56">
        <f>dane!J123</f>
        <v>0</v>
      </c>
    </row>
    <row r="33" spans="1:19" ht="26.25" customHeight="1" x14ac:dyDescent="0.2">
      <c r="A33" s="360"/>
      <c r="B33" s="361"/>
      <c r="C33" s="292" t="s">
        <v>95</v>
      </c>
      <c r="D33" s="292"/>
      <c r="E33" s="20" t="s">
        <v>119</v>
      </c>
      <c r="F33" s="90">
        <f>P33</f>
        <v>37</v>
      </c>
      <c r="G33" s="91">
        <f t="shared" ref="G33" si="7">Q33</f>
        <v>10</v>
      </c>
      <c r="H33" s="91">
        <f t="shared" ref="H33" si="8">R33</f>
        <v>73</v>
      </c>
      <c r="I33" s="94">
        <f t="shared" ref="I33" si="9">S33</f>
        <v>28</v>
      </c>
      <c r="K33" s="146">
        <f t="shared" ref="K33:K37" si="10">P33-F33</f>
        <v>0</v>
      </c>
      <c r="L33" s="146">
        <f t="shared" ref="L33:L37" si="11">Q33-G33</f>
        <v>0</v>
      </c>
      <c r="M33" s="146">
        <f t="shared" ref="M33:M37" si="12">R33-H33</f>
        <v>0</v>
      </c>
      <c r="N33" s="146">
        <f t="shared" ref="N33:N37" si="13">S33-I33</f>
        <v>0</v>
      </c>
      <c r="P33" s="56">
        <f>dane!G124</f>
        <v>37</v>
      </c>
      <c r="Q33" s="56">
        <f>dane!H124</f>
        <v>10</v>
      </c>
      <c r="R33" s="56">
        <f>dane!I124</f>
        <v>73</v>
      </c>
      <c r="S33" s="56">
        <f>dane!J124</f>
        <v>28</v>
      </c>
    </row>
    <row r="34" spans="1:19" ht="26.25" customHeight="1" x14ac:dyDescent="0.2">
      <c r="A34" s="362" t="s">
        <v>171</v>
      </c>
      <c r="B34" s="362"/>
      <c r="C34" s="362"/>
      <c r="D34" s="362"/>
      <c r="E34" s="20" t="s">
        <v>120</v>
      </c>
      <c r="F34" s="90">
        <f>Otrzymane!C26</f>
        <v>34</v>
      </c>
      <c r="G34" s="91">
        <f>Otrzymane!D26</f>
        <v>16</v>
      </c>
      <c r="H34" s="91" t="s">
        <v>47</v>
      </c>
      <c r="I34" s="94" t="s">
        <v>47</v>
      </c>
      <c r="K34" s="146">
        <f t="shared" si="10"/>
        <v>-11</v>
      </c>
      <c r="L34" s="146">
        <f t="shared" si="11"/>
        <v>-9</v>
      </c>
      <c r="M34" s="146"/>
      <c r="N34" s="146"/>
      <c r="P34" s="56">
        <f>dane!G125</f>
        <v>23</v>
      </c>
      <c r="Q34" s="56">
        <f>dane!H125</f>
        <v>7</v>
      </c>
      <c r="R34" s="56">
        <f>dane!I125</f>
        <v>0</v>
      </c>
      <c r="S34" s="56">
        <f>dane!J125</f>
        <v>0</v>
      </c>
    </row>
    <row r="35" spans="1:19" ht="26.25" customHeight="1" x14ac:dyDescent="0.2">
      <c r="A35" s="276" t="s">
        <v>154</v>
      </c>
      <c r="B35" s="362" t="s">
        <v>107</v>
      </c>
      <c r="C35" s="362"/>
      <c r="D35" s="362"/>
      <c r="E35" s="20" t="s">
        <v>121</v>
      </c>
      <c r="F35" s="90">
        <f>Otrzymane!C27</f>
        <v>34</v>
      </c>
      <c r="G35" s="91">
        <f>Otrzymane!D27</f>
        <v>16</v>
      </c>
      <c r="H35" s="91" t="s">
        <v>47</v>
      </c>
      <c r="I35" s="94" t="s">
        <v>47</v>
      </c>
      <c r="K35" s="146">
        <f t="shared" si="10"/>
        <v>-11</v>
      </c>
      <c r="L35" s="146">
        <f t="shared" si="11"/>
        <v>-9</v>
      </c>
      <c r="M35" s="146"/>
      <c r="N35" s="146"/>
      <c r="P35" s="56">
        <f>dane!G126</f>
        <v>23</v>
      </c>
      <c r="Q35" s="56">
        <f>dane!H126</f>
        <v>7</v>
      </c>
      <c r="R35" s="56">
        <f>dane!I126</f>
        <v>0</v>
      </c>
      <c r="S35" s="56">
        <f>dane!J126</f>
        <v>0</v>
      </c>
    </row>
    <row r="36" spans="1:19" ht="26.25" customHeight="1" x14ac:dyDescent="0.2">
      <c r="A36" s="276"/>
      <c r="B36" s="362" t="s">
        <v>172</v>
      </c>
      <c r="C36" s="362"/>
      <c r="D36" s="362"/>
      <c r="E36" s="20" t="s">
        <v>122</v>
      </c>
      <c r="F36" s="90">
        <f>Otrzymane!C28</f>
        <v>0</v>
      </c>
      <c r="G36" s="91">
        <f>Otrzymane!D28</f>
        <v>0</v>
      </c>
      <c r="H36" s="91" t="s">
        <v>47</v>
      </c>
      <c r="I36" s="94" t="s">
        <v>47</v>
      </c>
      <c r="K36" s="146">
        <f t="shared" si="10"/>
        <v>0</v>
      </c>
      <c r="L36" s="146">
        <f t="shared" si="11"/>
        <v>0</v>
      </c>
      <c r="M36" s="146"/>
      <c r="N36" s="146"/>
      <c r="P36" s="56">
        <f>dane!G127</f>
        <v>0</v>
      </c>
      <c r="Q36" s="56">
        <f>dane!H127</f>
        <v>0</v>
      </c>
      <c r="R36" s="56">
        <f>dane!I127</f>
        <v>0</v>
      </c>
      <c r="S36" s="56">
        <f>dane!J127</f>
        <v>0</v>
      </c>
    </row>
    <row r="37" spans="1:19" ht="15" customHeight="1" x14ac:dyDescent="0.2">
      <c r="A37" s="362" t="s">
        <v>173</v>
      </c>
      <c r="B37" s="362"/>
      <c r="C37" s="362"/>
      <c r="D37" s="362"/>
      <c r="E37" s="20" t="s">
        <v>123</v>
      </c>
      <c r="F37" s="90">
        <f>P37</f>
        <v>0</v>
      </c>
      <c r="G37" s="91">
        <f t="shared" ref="G37:I37" si="14">Q37</f>
        <v>0</v>
      </c>
      <c r="H37" s="91">
        <f t="shared" si="14"/>
        <v>0</v>
      </c>
      <c r="I37" s="94">
        <f t="shared" si="14"/>
        <v>0</v>
      </c>
      <c r="K37" s="146">
        <f t="shared" si="10"/>
        <v>0</v>
      </c>
      <c r="L37" s="146">
        <f t="shared" si="11"/>
        <v>0</v>
      </c>
      <c r="M37" s="146">
        <f t="shared" si="12"/>
        <v>0</v>
      </c>
      <c r="N37" s="146">
        <f t="shared" si="13"/>
        <v>0</v>
      </c>
      <c r="P37" s="56">
        <f>dane!G128</f>
        <v>0</v>
      </c>
      <c r="Q37" s="56">
        <f>dane!H128</f>
        <v>0</v>
      </c>
      <c r="R37" s="56">
        <f>dane!I128</f>
        <v>0</v>
      </c>
      <c r="S37" s="56">
        <f>dane!J128</f>
        <v>0</v>
      </c>
    </row>
    <row r="38" spans="1:19" ht="15" customHeight="1" x14ac:dyDescent="0.2">
      <c r="A38" s="113" t="s">
        <v>245</v>
      </c>
      <c r="B38" s="114"/>
      <c r="C38" s="115"/>
      <c r="D38" s="116"/>
      <c r="E38" s="20" t="s">
        <v>124</v>
      </c>
      <c r="F38" s="90">
        <f t="shared" ref="F38:F40" si="15">P38</f>
        <v>0</v>
      </c>
      <c r="G38" s="91">
        <f t="shared" ref="G38:G40" si="16">Q38</f>
        <v>0</v>
      </c>
      <c r="H38" s="91">
        <f t="shared" ref="H38:H40" si="17">R38</f>
        <v>0</v>
      </c>
      <c r="I38" s="94">
        <f t="shared" ref="I38:I40" si="18">S38</f>
        <v>0</v>
      </c>
      <c r="K38" s="146">
        <f t="shared" ref="K38:K41" si="19">P38-F38</f>
        <v>0</v>
      </c>
      <c r="L38" s="146">
        <f t="shared" ref="L38:L41" si="20">Q38-G38</f>
        <v>0</v>
      </c>
      <c r="M38" s="146">
        <f t="shared" ref="M38:M41" si="21">R38-H38</f>
        <v>0</v>
      </c>
      <c r="N38" s="146">
        <f t="shared" ref="N38:N41" si="22">S38-I38</f>
        <v>0</v>
      </c>
      <c r="P38" s="56">
        <f>dane!G129</f>
        <v>0</v>
      </c>
      <c r="Q38" s="56">
        <f>dane!H129</f>
        <v>0</v>
      </c>
      <c r="R38" s="56">
        <f>dane!I129</f>
        <v>0</v>
      </c>
      <c r="S38" s="56">
        <f>dane!J129</f>
        <v>0</v>
      </c>
    </row>
    <row r="39" spans="1:19" ht="15" customHeight="1" x14ac:dyDescent="0.2">
      <c r="A39" s="362" t="s">
        <v>246</v>
      </c>
      <c r="B39" s="362"/>
      <c r="C39" s="362"/>
      <c r="D39" s="362"/>
      <c r="E39" s="20" t="s">
        <v>248</v>
      </c>
      <c r="F39" s="90">
        <f t="shared" si="15"/>
        <v>0</v>
      </c>
      <c r="G39" s="91">
        <f t="shared" si="16"/>
        <v>0</v>
      </c>
      <c r="H39" s="91">
        <f t="shared" si="17"/>
        <v>8</v>
      </c>
      <c r="I39" s="94">
        <f t="shared" si="18"/>
        <v>3</v>
      </c>
      <c r="K39" s="146">
        <f t="shared" si="19"/>
        <v>0</v>
      </c>
      <c r="L39" s="146">
        <f t="shared" si="20"/>
        <v>0</v>
      </c>
      <c r="M39" s="146">
        <f t="shared" si="21"/>
        <v>0</v>
      </c>
      <c r="N39" s="146">
        <f t="shared" si="22"/>
        <v>0</v>
      </c>
      <c r="P39" s="56">
        <f>dane!G130</f>
        <v>0</v>
      </c>
      <c r="Q39" s="56">
        <f>dane!H130</f>
        <v>0</v>
      </c>
      <c r="R39" s="56">
        <f>dane!I130</f>
        <v>8</v>
      </c>
      <c r="S39" s="56">
        <f>dane!J130</f>
        <v>3</v>
      </c>
    </row>
    <row r="40" spans="1:19" ht="15" customHeight="1" x14ac:dyDescent="0.2">
      <c r="A40" s="113" t="s">
        <v>245</v>
      </c>
      <c r="B40" s="114"/>
      <c r="C40" s="179"/>
      <c r="D40" s="179"/>
      <c r="E40" s="20" t="s">
        <v>249</v>
      </c>
      <c r="F40" s="90">
        <f t="shared" si="15"/>
        <v>0</v>
      </c>
      <c r="G40" s="91">
        <f t="shared" si="16"/>
        <v>0</v>
      </c>
      <c r="H40" s="91">
        <f t="shared" si="17"/>
        <v>1</v>
      </c>
      <c r="I40" s="94">
        <f t="shared" si="18"/>
        <v>0</v>
      </c>
      <c r="K40" s="146">
        <f t="shared" si="19"/>
        <v>0</v>
      </c>
      <c r="L40" s="146">
        <f t="shared" si="20"/>
        <v>0</v>
      </c>
      <c r="M40" s="146">
        <f t="shared" si="21"/>
        <v>0</v>
      </c>
      <c r="N40" s="146">
        <f t="shared" si="22"/>
        <v>0</v>
      </c>
      <c r="P40" s="56">
        <f>dane!G131</f>
        <v>0</v>
      </c>
      <c r="Q40" s="56">
        <f>dane!H131</f>
        <v>0</v>
      </c>
      <c r="R40" s="56">
        <f>dane!I131</f>
        <v>1</v>
      </c>
      <c r="S40" s="56">
        <f>dane!J131</f>
        <v>0</v>
      </c>
    </row>
    <row r="41" spans="1:19" ht="15" customHeight="1" thickBot="1" x14ac:dyDescent="0.25">
      <c r="A41" s="362" t="s">
        <v>247</v>
      </c>
      <c r="B41" s="362"/>
      <c r="C41" s="362"/>
      <c r="D41" s="362"/>
      <c r="E41" s="20" t="s">
        <v>250</v>
      </c>
      <c r="F41" s="95">
        <f>Otrzymane!C29</f>
        <v>2</v>
      </c>
      <c r="G41" s="96">
        <f>Otrzymane!D29</f>
        <v>0</v>
      </c>
      <c r="H41" s="96">
        <f>Otrzymane!E29</f>
        <v>4</v>
      </c>
      <c r="I41" s="117">
        <f>Otrzymane!F29</f>
        <v>1</v>
      </c>
      <c r="K41" s="146">
        <f t="shared" si="19"/>
        <v>0</v>
      </c>
      <c r="L41" s="146">
        <f t="shared" si="20"/>
        <v>0</v>
      </c>
      <c r="M41" s="146">
        <f t="shared" si="21"/>
        <v>3</v>
      </c>
      <c r="N41" s="146">
        <f t="shared" si="22"/>
        <v>0</v>
      </c>
      <c r="P41" s="56">
        <f>dane!G132</f>
        <v>2</v>
      </c>
      <c r="Q41" s="56">
        <f>dane!H132</f>
        <v>0</v>
      </c>
      <c r="R41" s="56">
        <f>dane!I132</f>
        <v>7</v>
      </c>
      <c r="S41" s="56">
        <f>dane!J132</f>
        <v>1</v>
      </c>
    </row>
  </sheetData>
  <mergeCells count="47">
    <mergeCell ref="H30:I30"/>
    <mergeCell ref="A39:D39"/>
    <mergeCell ref="A41:D41"/>
    <mergeCell ref="P5:Q5"/>
    <mergeCell ref="M3:N5"/>
    <mergeCell ref="K30:N31"/>
    <mergeCell ref="P31:S31"/>
    <mergeCell ref="B15:F15"/>
    <mergeCell ref="A16:F16"/>
    <mergeCell ref="B17:F17"/>
    <mergeCell ref="B18:F18"/>
    <mergeCell ref="B19:F19"/>
    <mergeCell ref="B22:F22"/>
    <mergeCell ref="B23:F23"/>
    <mergeCell ref="B24:F24"/>
    <mergeCell ref="B25:F25"/>
    <mergeCell ref="A37:D37"/>
    <mergeCell ref="A4:G4"/>
    <mergeCell ref="A5:G5"/>
    <mergeCell ref="A6:F6"/>
    <mergeCell ref="A7:F7"/>
    <mergeCell ref="A8:F8"/>
    <mergeCell ref="B9:F9"/>
    <mergeCell ref="B10:F10"/>
    <mergeCell ref="B11:F11"/>
    <mergeCell ref="B12:F12"/>
    <mergeCell ref="B13:F13"/>
    <mergeCell ref="B14:F14"/>
    <mergeCell ref="A31:E31"/>
    <mergeCell ref="A34:D34"/>
    <mergeCell ref="A35:A36"/>
    <mergeCell ref="B35:D35"/>
    <mergeCell ref="A32:B33"/>
    <mergeCell ref="C32:D32"/>
    <mergeCell ref="C33:D33"/>
    <mergeCell ref="B36:D36"/>
    <mergeCell ref="A17:A26"/>
    <mergeCell ref="B20:F20"/>
    <mergeCell ref="B21:F21"/>
    <mergeCell ref="A29:E30"/>
    <mergeCell ref="F30:G30"/>
    <mergeCell ref="B26:F26"/>
    <mergeCell ref="A1:I1"/>
    <mergeCell ref="A3:I3"/>
    <mergeCell ref="A9:A15"/>
    <mergeCell ref="A28:I28"/>
    <mergeCell ref="A2:I2"/>
  </mergeCells>
  <phoneticPr fontId="0" type="noConversion"/>
  <conditionalFormatting sqref="H6:I26 F32:I41">
    <cfRule type="cellIs" dxfId="5" priority="5" operator="lessThan">
      <formula>0</formula>
    </cfRule>
  </conditionalFormatting>
  <conditionalFormatting sqref="K32:N41">
    <cfRule type="cellIs" dxfId="4" priority="2" operator="notEqual">
      <formula>0</formula>
    </cfRule>
  </conditionalFormatting>
  <conditionalFormatting sqref="M6:N26">
    <cfRule type="cellIs" dxfId="3" priority="1" operator="notEqual">
      <formula>0</formula>
    </cfRule>
  </conditionalFormatting>
  <pageMargins left="0.47244094488188981" right="0.23622047244094491" top="0.39370078740157483" bottom="0.23622047244094491" header="0.27559055118110237" footer="7.874015748031496E-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showGridLines="0" zoomScaleSheetLayoutView="100" workbookViewId="0">
      <selection activeCell="N2" sqref="N2"/>
    </sheetView>
  </sheetViews>
  <sheetFormatPr defaultColWidth="8.85546875" defaultRowHeight="12" outlineLevelRow="1" x14ac:dyDescent="0.2"/>
  <cols>
    <col min="1" max="2" width="4.28515625" style="17" customWidth="1"/>
    <col min="3" max="3" width="26.42578125" style="17" customWidth="1"/>
    <col min="4" max="4" width="6.7109375" style="17" customWidth="1"/>
    <col min="5" max="5" width="8.28515625" style="17" customWidth="1"/>
    <col min="6" max="6" width="9.5703125" style="17" customWidth="1"/>
    <col min="7" max="7" width="10.140625" style="17" customWidth="1"/>
    <col min="8" max="8" width="9.5703125" style="17" customWidth="1"/>
    <col min="9" max="9" width="10.5703125" style="17" customWidth="1"/>
    <col min="10" max="10" width="7.5703125" style="17" customWidth="1"/>
    <col min="11" max="11" width="7.28515625" style="17" customWidth="1"/>
    <col min="12" max="12" width="8.28515625" style="17" customWidth="1"/>
    <col min="13" max="13" width="5" style="17" customWidth="1"/>
    <col min="14" max="30" width="4.140625" style="17" customWidth="1"/>
    <col min="31" max="16384" width="8.85546875" style="17"/>
  </cols>
  <sheetData>
    <row r="1" spans="1:30" ht="39.75" customHeight="1" x14ac:dyDescent="0.2">
      <c r="A1" s="353" t="str">
        <f>IF(Otrzymane!B57=1,"Dział 3. POŚREDNICTWO PRACY I WYBRANE FORMY AKTYWIZACJI - Miasto Opole (1661)",IF(Otrzymane!B57=2,"Dział 3. POŚREDNICTWO PRACY I WYBRANE FORMY AKTYWIZACJI- Powiat opolski (1609)","Dział 3. POŚREDNICTWO PRACYI WYBRANE FORMY AKTYWIZACJI"))</f>
        <v>Dział 3. POŚREDNICTWO PRACY I WYBRANE FORMY AKTYWIZACJI - Miasto Opole (1661)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30" ht="15.75" x14ac:dyDescent="0.2">
      <c r="A2" s="355" t="s">
        <v>174</v>
      </c>
      <c r="B2" s="355"/>
      <c r="C2" s="356"/>
      <c r="D2" s="356"/>
      <c r="E2" s="356"/>
      <c r="F2" s="356"/>
      <c r="G2" s="356"/>
      <c r="H2" s="356"/>
      <c r="I2" s="356"/>
      <c r="J2" s="356"/>
    </row>
    <row r="3" spans="1:30" ht="25.15" customHeight="1" x14ac:dyDescent="0.2">
      <c r="A3" s="292" t="s">
        <v>5</v>
      </c>
      <c r="B3" s="292"/>
      <c r="C3" s="292"/>
      <c r="D3" s="292"/>
      <c r="E3" s="292" t="s">
        <v>49</v>
      </c>
      <c r="F3" s="292"/>
      <c r="G3" s="292"/>
      <c r="H3" s="292"/>
      <c r="I3" s="292" t="s">
        <v>58</v>
      </c>
      <c r="J3" s="292"/>
      <c r="K3" s="292"/>
    </row>
    <row r="4" spans="1:30" ht="18" customHeight="1" x14ac:dyDescent="0.2">
      <c r="A4" s="292"/>
      <c r="B4" s="292"/>
      <c r="C4" s="292"/>
      <c r="D4" s="292"/>
      <c r="E4" s="292" t="s">
        <v>12</v>
      </c>
      <c r="F4" s="292" t="s">
        <v>50</v>
      </c>
      <c r="G4" s="292"/>
      <c r="H4" s="292"/>
      <c r="I4" s="292" t="s">
        <v>12</v>
      </c>
      <c r="J4" s="265" t="s">
        <v>175</v>
      </c>
      <c r="K4" s="364"/>
    </row>
    <row r="5" spans="1:30" ht="30.75" customHeight="1" x14ac:dyDescent="0.2">
      <c r="A5" s="292"/>
      <c r="B5" s="292"/>
      <c r="C5" s="292"/>
      <c r="D5" s="292"/>
      <c r="E5" s="292"/>
      <c r="F5" s="81" t="s">
        <v>77</v>
      </c>
      <c r="G5" s="81" t="s">
        <v>59</v>
      </c>
      <c r="H5" s="81" t="s">
        <v>51</v>
      </c>
      <c r="I5" s="292"/>
      <c r="J5" s="365"/>
      <c r="K5" s="367"/>
      <c r="N5" s="310" t="s">
        <v>105</v>
      </c>
      <c r="O5" s="311"/>
      <c r="P5" s="311"/>
      <c r="Q5" s="311"/>
      <c r="R5" s="311"/>
      <c r="S5" s="311"/>
      <c r="T5" s="311"/>
      <c r="U5" s="312"/>
      <c r="V5" s="84"/>
      <c r="W5" s="277" t="s">
        <v>104</v>
      </c>
      <c r="X5" s="277"/>
      <c r="Y5" s="277"/>
      <c r="Z5" s="277"/>
      <c r="AA5" s="277"/>
      <c r="AB5" s="277"/>
      <c r="AC5" s="277"/>
      <c r="AD5" s="277"/>
    </row>
    <row r="6" spans="1:30" s="83" customFormat="1" ht="13.5" thickBot="1" x14ac:dyDescent="0.25">
      <c r="A6" s="292">
        <v>0</v>
      </c>
      <c r="B6" s="292"/>
      <c r="C6" s="292"/>
      <c r="D6" s="292"/>
      <c r="E6" s="86">
        <v>1</v>
      </c>
      <c r="F6" s="86">
        <v>2</v>
      </c>
      <c r="G6" s="86">
        <v>3</v>
      </c>
      <c r="H6" s="86">
        <v>4</v>
      </c>
      <c r="I6" s="97">
        <v>5</v>
      </c>
      <c r="J6" s="341">
        <v>6</v>
      </c>
      <c r="K6" s="341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1:30" ht="26.25" customHeight="1" x14ac:dyDescent="0.2">
      <c r="A7" s="307" t="s">
        <v>176</v>
      </c>
      <c r="B7" s="308"/>
      <c r="C7" s="309"/>
      <c r="D7" s="19" t="s">
        <v>65</v>
      </c>
      <c r="E7" s="65">
        <f>Otrzymane!C32</f>
        <v>641</v>
      </c>
      <c r="F7" s="104">
        <f>Otrzymane!D32</f>
        <v>25</v>
      </c>
      <c r="G7" s="104">
        <f>Otrzymane!E32</f>
        <v>16</v>
      </c>
      <c r="H7" s="104">
        <f>Otrzymane!F32</f>
        <v>244</v>
      </c>
      <c r="I7" s="66">
        <f>Otrzymane!G32</f>
        <v>427</v>
      </c>
      <c r="J7" s="376">
        <f>Otrzymane!H32</f>
        <v>51</v>
      </c>
      <c r="K7" s="377"/>
      <c r="N7" s="56">
        <f t="shared" ref="N7" si="0">E7-W7</f>
        <v>0</v>
      </c>
      <c r="O7" s="56">
        <f t="shared" ref="O7" si="1">F7-X7</f>
        <v>0</v>
      </c>
      <c r="P7" s="56">
        <f t="shared" ref="P7" si="2">G7-Y7</f>
        <v>0</v>
      </c>
      <c r="Q7" s="56">
        <f t="shared" ref="Q7" si="3">H7-Z7</f>
        <v>0</v>
      </c>
      <c r="R7" s="56">
        <f t="shared" ref="R7" si="4">I7-AA7</f>
        <v>-1</v>
      </c>
      <c r="S7" s="56">
        <f t="shared" ref="S7" si="5">J7-AB7</f>
        <v>0</v>
      </c>
      <c r="V7" s="84"/>
      <c r="W7" s="56">
        <f>dane!G133</f>
        <v>641</v>
      </c>
      <c r="X7" s="56">
        <f>dane!H133</f>
        <v>25</v>
      </c>
      <c r="Y7" s="56">
        <f>dane!I133</f>
        <v>16</v>
      </c>
      <c r="Z7" s="56">
        <f>dane!J133</f>
        <v>244</v>
      </c>
      <c r="AA7" s="56">
        <f>dane!K133</f>
        <v>428</v>
      </c>
      <c r="AB7" s="56">
        <f>dane!L133</f>
        <v>51</v>
      </c>
    </row>
    <row r="8" spans="1:30" ht="18" customHeight="1" x14ac:dyDescent="0.2">
      <c r="A8" s="289" t="s">
        <v>52</v>
      </c>
      <c r="B8" s="362" t="s">
        <v>177</v>
      </c>
      <c r="C8" s="362"/>
      <c r="D8" s="19" t="s">
        <v>66</v>
      </c>
      <c r="E8" s="67">
        <f>Otrzymane!C33</f>
        <v>637</v>
      </c>
      <c r="F8" s="98">
        <f>Otrzymane!D33</f>
        <v>21</v>
      </c>
      <c r="G8" s="98">
        <f>Otrzymane!E33</f>
        <v>16</v>
      </c>
      <c r="H8" s="68">
        <f>Otrzymane!F33</f>
        <v>244</v>
      </c>
      <c r="I8" s="98">
        <f>Otrzymane!G33</f>
        <v>426</v>
      </c>
      <c r="J8" s="378">
        <f>Otrzymane!H33</f>
        <v>51</v>
      </c>
      <c r="K8" s="379"/>
      <c r="N8" s="56">
        <f t="shared" ref="N8:N14" si="6">E8-W8</f>
        <v>-1</v>
      </c>
      <c r="O8" s="56">
        <f t="shared" ref="O8:O14" si="7">F8-X8</f>
        <v>-1</v>
      </c>
      <c r="P8" s="56">
        <f t="shared" ref="P8:P14" si="8">G8-Y8</f>
        <v>0</v>
      </c>
      <c r="Q8" s="56">
        <f t="shared" ref="Q8:Q14" si="9">H8-Z8</f>
        <v>0</v>
      </c>
      <c r="R8" s="56">
        <f t="shared" ref="R8:R14" si="10">I8-AA8</f>
        <v>-2</v>
      </c>
      <c r="S8" s="56">
        <f t="shared" ref="S8:S14" si="11">J8-AB8</f>
        <v>0</v>
      </c>
      <c r="V8" s="84"/>
      <c r="W8" s="56">
        <f>dane!G134</f>
        <v>638</v>
      </c>
      <c r="X8" s="56">
        <f>dane!H134</f>
        <v>22</v>
      </c>
      <c r="Y8" s="56">
        <f>dane!I134</f>
        <v>16</v>
      </c>
      <c r="Z8" s="56">
        <f>dane!J134</f>
        <v>244</v>
      </c>
      <c r="AA8" s="56">
        <f>dane!K134</f>
        <v>428</v>
      </c>
      <c r="AB8" s="56">
        <f>dane!L134</f>
        <v>51</v>
      </c>
    </row>
    <row r="9" spans="1:30" ht="18" customHeight="1" x14ac:dyDescent="0.2">
      <c r="A9" s="315"/>
      <c r="B9" s="362" t="s">
        <v>178</v>
      </c>
      <c r="C9" s="362"/>
      <c r="D9" s="19" t="s">
        <v>67</v>
      </c>
      <c r="E9" s="67">
        <f>Otrzymane!C34</f>
        <v>4</v>
      </c>
      <c r="F9" s="98">
        <f>Otrzymane!D34</f>
        <v>4</v>
      </c>
      <c r="G9" s="98">
        <f>Otrzymane!E34</f>
        <v>0</v>
      </c>
      <c r="H9" s="68" t="s">
        <v>47</v>
      </c>
      <c r="I9" s="98">
        <f>Otrzymane!G34</f>
        <v>1</v>
      </c>
      <c r="J9" s="378">
        <f>Otrzymane!H34</f>
        <v>0</v>
      </c>
      <c r="K9" s="379"/>
      <c r="N9" s="56">
        <f t="shared" si="6"/>
        <v>1</v>
      </c>
      <c r="O9" s="56">
        <f t="shared" si="7"/>
        <v>1</v>
      </c>
      <c r="P9" s="56">
        <f t="shared" si="8"/>
        <v>0</v>
      </c>
      <c r="Q9" s="394"/>
      <c r="R9" s="56">
        <f t="shared" si="10"/>
        <v>1</v>
      </c>
      <c r="S9" s="56">
        <f t="shared" si="11"/>
        <v>0</v>
      </c>
      <c r="V9" s="84"/>
      <c r="W9" s="56">
        <f>dane!G135</f>
        <v>3</v>
      </c>
      <c r="X9" s="56">
        <f>dane!H135</f>
        <v>3</v>
      </c>
      <c r="Y9" s="56">
        <f>dane!I135</f>
        <v>0</v>
      </c>
      <c r="Z9" s="56">
        <f>dane!J135</f>
        <v>0</v>
      </c>
      <c r="AA9" s="56">
        <f>dane!K135</f>
        <v>0</v>
      </c>
      <c r="AB9" s="56">
        <f>dane!L135</f>
        <v>0</v>
      </c>
    </row>
    <row r="10" spans="1:30" ht="17.25" customHeight="1" x14ac:dyDescent="0.2">
      <c r="A10" s="315"/>
      <c r="B10" s="276" t="s">
        <v>25</v>
      </c>
      <c r="C10" s="78" t="s">
        <v>53</v>
      </c>
      <c r="D10" s="19" t="s">
        <v>72</v>
      </c>
      <c r="E10" s="67">
        <f>Otrzymane!C35</f>
        <v>4</v>
      </c>
      <c r="F10" s="98">
        <f>Otrzymane!D35</f>
        <v>4</v>
      </c>
      <c r="G10" s="98">
        <f>Otrzymane!E35</f>
        <v>0</v>
      </c>
      <c r="H10" s="68" t="s">
        <v>47</v>
      </c>
      <c r="I10" s="98">
        <f>Otrzymane!G35</f>
        <v>1</v>
      </c>
      <c r="J10" s="378">
        <f>Otrzymane!H35</f>
        <v>0</v>
      </c>
      <c r="K10" s="379"/>
      <c r="N10" s="56">
        <f t="shared" si="6"/>
        <v>1</v>
      </c>
      <c r="O10" s="56">
        <f t="shared" si="7"/>
        <v>1</v>
      </c>
      <c r="P10" s="56">
        <f t="shared" si="8"/>
        <v>0</v>
      </c>
      <c r="Q10" s="395"/>
      <c r="R10" s="56">
        <f t="shared" si="10"/>
        <v>1</v>
      </c>
      <c r="S10" s="56">
        <f t="shared" si="11"/>
        <v>0</v>
      </c>
      <c r="W10" s="56">
        <f>dane!G136</f>
        <v>3</v>
      </c>
      <c r="X10" s="56">
        <f>dane!H136</f>
        <v>3</v>
      </c>
      <c r="Y10" s="56">
        <f>dane!I136</f>
        <v>0</v>
      </c>
      <c r="Z10" s="394"/>
      <c r="AA10" s="56">
        <f>dane!K136</f>
        <v>0</v>
      </c>
      <c r="AB10" s="56">
        <f>dane!L136</f>
        <v>0</v>
      </c>
    </row>
    <row r="11" spans="1:30" ht="24" x14ac:dyDescent="0.2">
      <c r="A11" s="315"/>
      <c r="B11" s="276"/>
      <c r="C11" s="78" t="s">
        <v>179</v>
      </c>
      <c r="D11" s="19" t="s">
        <v>73</v>
      </c>
      <c r="E11" s="67">
        <f>Otrzymane!C36</f>
        <v>0</v>
      </c>
      <c r="F11" s="98">
        <f>Otrzymane!D36</f>
        <v>0</v>
      </c>
      <c r="G11" s="98">
        <f>Otrzymane!E36</f>
        <v>0</v>
      </c>
      <c r="H11" s="68" t="s">
        <v>47</v>
      </c>
      <c r="I11" s="98">
        <f>Otrzymane!G36</f>
        <v>0</v>
      </c>
      <c r="J11" s="378">
        <f>Otrzymane!H36</f>
        <v>0</v>
      </c>
      <c r="K11" s="379"/>
      <c r="N11" s="56">
        <f t="shared" si="6"/>
        <v>0</v>
      </c>
      <c r="O11" s="56">
        <f t="shared" si="7"/>
        <v>0</v>
      </c>
      <c r="P11" s="56">
        <f t="shared" si="8"/>
        <v>0</v>
      </c>
      <c r="Q11" s="395"/>
      <c r="R11" s="56">
        <f t="shared" si="10"/>
        <v>0</v>
      </c>
      <c r="S11" s="56">
        <f t="shared" si="11"/>
        <v>0</v>
      </c>
      <c r="W11" s="56">
        <f>dane!G137</f>
        <v>0</v>
      </c>
      <c r="X11" s="56">
        <f>dane!H137</f>
        <v>0</v>
      </c>
      <c r="Y11" s="56">
        <f>dane!I137</f>
        <v>0</v>
      </c>
      <c r="Z11" s="395"/>
      <c r="AA11" s="56">
        <f>dane!K137</f>
        <v>0</v>
      </c>
      <c r="AB11" s="56">
        <f>dane!L137</f>
        <v>0</v>
      </c>
    </row>
    <row r="12" spans="1:30" ht="17.25" customHeight="1" x14ac:dyDescent="0.2">
      <c r="A12" s="315"/>
      <c r="B12" s="276"/>
      <c r="C12" s="78" t="s">
        <v>87</v>
      </c>
      <c r="D12" s="19" t="s">
        <v>69</v>
      </c>
      <c r="E12" s="67">
        <f>Otrzymane!C37</f>
        <v>0</v>
      </c>
      <c r="F12" s="98">
        <f>Otrzymane!D37</f>
        <v>0</v>
      </c>
      <c r="G12" s="98">
        <f>Otrzymane!E37</f>
        <v>0</v>
      </c>
      <c r="H12" s="68" t="s">
        <v>47</v>
      </c>
      <c r="I12" s="98">
        <f>Otrzymane!G37</f>
        <v>0</v>
      </c>
      <c r="J12" s="378">
        <f>Otrzymane!H37</f>
        <v>0</v>
      </c>
      <c r="K12" s="379"/>
      <c r="N12" s="56">
        <f t="shared" si="6"/>
        <v>0</v>
      </c>
      <c r="O12" s="56">
        <f t="shared" si="7"/>
        <v>0</v>
      </c>
      <c r="P12" s="56">
        <f t="shared" si="8"/>
        <v>0</v>
      </c>
      <c r="Q12" s="396"/>
      <c r="R12" s="56">
        <f t="shared" si="10"/>
        <v>0</v>
      </c>
      <c r="S12" s="56">
        <f t="shared" si="11"/>
        <v>0</v>
      </c>
      <c r="W12" s="56">
        <f>dane!G138</f>
        <v>0</v>
      </c>
      <c r="X12" s="56">
        <f>dane!H138</f>
        <v>0</v>
      </c>
      <c r="Y12" s="56">
        <f>dane!I138</f>
        <v>0</v>
      </c>
      <c r="Z12" s="396"/>
      <c r="AA12" s="56">
        <f>dane!K138</f>
        <v>0</v>
      </c>
      <c r="AB12" s="56">
        <f>dane!L138</f>
        <v>0</v>
      </c>
    </row>
    <row r="13" spans="1:30" ht="17.25" customHeight="1" x14ac:dyDescent="0.2">
      <c r="A13" s="315"/>
      <c r="B13" s="362" t="s">
        <v>54</v>
      </c>
      <c r="C13" s="362"/>
      <c r="D13" s="19" t="s">
        <v>70</v>
      </c>
      <c r="E13" s="67">
        <f>Otrzymane!C38</f>
        <v>29</v>
      </c>
      <c r="F13" s="98">
        <f>Otrzymane!D38</f>
        <v>0</v>
      </c>
      <c r="G13" s="98">
        <f>Otrzymane!E38</f>
        <v>0</v>
      </c>
      <c r="H13" s="98">
        <f>Otrzymane!F38</f>
        <v>3</v>
      </c>
      <c r="I13" s="98">
        <f>Otrzymane!G38</f>
        <v>21</v>
      </c>
      <c r="J13" s="378">
        <f>Otrzymane!H38</f>
        <v>0</v>
      </c>
      <c r="K13" s="379"/>
      <c r="N13" s="56">
        <f t="shared" si="6"/>
        <v>0</v>
      </c>
      <c r="O13" s="56">
        <f t="shared" si="7"/>
        <v>0</v>
      </c>
      <c r="P13" s="56">
        <f t="shared" si="8"/>
        <v>0</v>
      </c>
      <c r="Q13" s="56">
        <f t="shared" si="9"/>
        <v>0</v>
      </c>
      <c r="R13" s="56">
        <f t="shared" si="10"/>
        <v>0</v>
      </c>
      <c r="S13" s="56">
        <f t="shared" si="11"/>
        <v>0</v>
      </c>
      <c r="W13" s="56">
        <f>dane!G139</f>
        <v>29</v>
      </c>
      <c r="X13" s="56">
        <f>dane!H139</f>
        <v>0</v>
      </c>
      <c r="Y13" s="56">
        <f>dane!I139</f>
        <v>0</v>
      </c>
      <c r="Z13" s="56">
        <f>dane!J139</f>
        <v>3</v>
      </c>
      <c r="AA13" s="56">
        <f>dane!K139</f>
        <v>21</v>
      </c>
      <c r="AB13" s="56">
        <f>dane!L139</f>
        <v>0</v>
      </c>
    </row>
    <row r="14" spans="1:30" ht="26.25" customHeight="1" thickBot="1" x14ac:dyDescent="0.25">
      <c r="A14" s="316"/>
      <c r="B14" s="362" t="s">
        <v>55</v>
      </c>
      <c r="C14" s="362"/>
      <c r="D14" s="19" t="s">
        <v>71</v>
      </c>
      <c r="E14" s="69">
        <f>Otrzymane!C39</f>
        <v>0</v>
      </c>
      <c r="F14" s="100">
        <f>Otrzymane!D39</f>
        <v>0</v>
      </c>
      <c r="G14" s="100">
        <f>Otrzymane!E39</f>
        <v>0</v>
      </c>
      <c r="H14" s="100">
        <f>Otrzymane!F39</f>
        <v>0</v>
      </c>
      <c r="I14" s="100">
        <f>Otrzymane!G39</f>
        <v>0</v>
      </c>
      <c r="J14" s="392">
        <f>Otrzymane!H39</f>
        <v>0</v>
      </c>
      <c r="K14" s="393"/>
      <c r="N14" s="56">
        <f t="shared" si="6"/>
        <v>0</v>
      </c>
      <c r="O14" s="56">
        <f t="shared" si="7"/>
        <v>0</v>
      </c>
      <c r="P14" s="56">
        <f t="shared" si="8"/>
        <v>0</v>
      </c>
      <c r="Q14" s="56">
        <f t="shared" si="9"/>
        <v>0</v>
      </c>
      <c r="R14" s="56">
        <f t="shared" si="10"/>
        <v>0</v>
      </c>
      <c r="S14" s="56">
        <f t="shared" si="11"/>
        <v>0</v>
      </c>
      <c r="W14" s="56">
        <f>dane!G140</f>
        <v>0</v>
      </c>
      <c r="X14" s="56">
        <f>dane!H140</f>
        <v>0</v>
      </c>
      <c r="Y14" s="56">
        <f>dane!I140</f>
        <v>0</v>
      </c>
      <c r="Z14" s="56">
        <f>dane!J140</f>
        <v>0</v>
      </c>
      <c r="AA14" s="56">
        <f>dane!K140</f>
        <v>0</v>
      </c>
      <c r="AB14" s="56">
        <f>dane!L140</f>
        <v>0</v>
      </c>
    </row>
    <row r="15" spans="1:30" x14ac:dyDescent="0.2">
      <c r="A15" s="16" t="s">
        <v>1</v>
      </c>
      <c r="B15" s="16"/>
    </row>
    <row r="16" spans="1:30" customFormat="1" ht="19.5" customHeight="1" x14ac:dyDescent="0.2">
      <c r="A16" s="355" t="s">
        <v>180</v>
      </c>
      <c r="B16" s="355"/>
      <c r="C16" s="356"/>
      <c r="D16" s="356"/>
      <c r="E16" s="356"/>
      <c r="F16" s="356"/>
      <c r="G16" s="356"/>
      <c r="H16" s="356"/>
      <c r="I16" s="356"/>
      <c r="J16" s="356"/>
      <c r="N16" s="277" t="s">
        <v>227</v>
      </c>
      <c r="O16" s="277"/>
      <c r="P16" s="277"/>
      <c r="Q16" s="277"/>
      <c r="R16" s="277"/>
      <c r="S16" s="277"/>
    </row>
    <row r="17" spans="1:30" customFormat="1" ht="12.75" x14ac:dyDescent="0.2">
      <c r="A17" s="398" t="s">
        <v>5</v>
      </c>
      <c r="B17" s="399"/>
      <c r="C17" s="399"/>
      <c r="D17" s="399"/>
      <c r="E17" s="400"/>
      <c r="F17" s="310" t="s">
        <v>254</v>
      </c>
      <c r="G17" s="311"/>
      <c r="H17" s="311"/>
      <c r="I17" s="312"/>
      <c r="N17" s="35">
        <f>E7-SUM(E8:E9)</f>
        <v>0</v>
      </c>
      <c r="O17" s="35">
        <f t="shared" ref="O17:S17" si="12">F7-SUM(F8:F9)</f>
        <v>0</v>
      </c>
      <c r="P17" s="35">
        <f t="shared" si="12"/>
        <v>0</v>
      </c>
      <c r="Q17" s="35">
        <f t="shared" si="12"/>
        <v>0</v>
      </c>
      <c r="R17" s="35">
        <f t="shared" si="12"/>
        <v>0</v>
      </c>
      <c r="S17" s="35">
        <f t="shared" si="12"/>
        <v>0</v>
      </c>
    </row>
    <row r="18" spans="1:30" customFormat="1" ht="12.75" x14ac:dyDescent="0.2">
      <c r="A18" s="401"/>
      <c r="B18" s="402"/>
      <c r="C18" s="402"/>
      <c r="D18" s="402"/>
      <c r="E18" s="403"/>
      <c r="F18" s="380" t="s">
        <v>252</v>
      </c>
      <c r="G18" s="380"/>
      <c r="H18" s="380" t="s">
        <v>253</v>
      </c>
      <c r="I18" s="380"/>
      <c r="N18" s="35">
        <f>E9-SUM(E10:E12)</f>
        <v>0</v>
      </c>
      <c r="O18" s="35">
        <f t="shared" ref="O18:S18" si="13">F9-SUM(F10:F12)</f>
        <v>0</v>
      </c>
      <c r="P18" s="35">
        <f t="shared" si="13"/>
        <v>0</v>
      </c>
      <c r="Q18" s="35"/>
      <c r="R18" s="35">
        <f t="shared" si="13"/>
        <v>0</v>
      </c>
      <c r="S18" s="35">
        <f t="shared" si="13"/>
        <v>0</v>
      </c>
    </row>
    <row r="19" spans="1:30" s="165" customFormat="1" ht="12.75" x14ac:dyDescent="0.2">
      <c r="A19" s="404"/>
      <c r="B19" s="405"/>
      <c r="C19" s="405"/>
      <c r="D19" s="405"/>
      <c r="E19" s="406"/>
      <c r="F19" s="164" t="s">
        <v>56</v>
      </c>
      <c r="G19" s="164" t="s">
        <v>24</v>
      </c>
      <c r="H19" s="164" t="s">
        <v>56</v>
      </c>
      <c r="I19" s="164" t="s">
        <v>24</v>
      </c>
      <c r="N19" s="180"/>
      <c r="O19" s="180"/>
      <c r="P19" s="180"/>
      <c r="Q19" s="180"/>
      <c r="R19" s="180"/>
      <c r="S19" s="180"/>
    </row>
    <row r="20" spans="1:30" s="84" customFormat="1" ht="13.5" thickBot="1" x14ac:dyDescent="0.25">
      <c r="A20" s="375">
        <v>0</v>
      </c>
      <c r="B20" s="375"/>
      <c r="C20" s="375"/>
      <c r="D20" s="375"/>
      <c r="E20" s="375"/>
      <c r="F20" s="121">
        <v>1</v>
      </c>
      <c r="G20" s="121">
        <v>2</v>
      </c>
      <c r="H20" s="121">
        <v>3</v>
      </c>
      <c r="I20" s="121">
        <v>4</v>
      </c>
      <c r="S20" s="149" t="s">
        <v>226</v>
      </c>
    </row>
    <row r="21" spans="1:30" customFormat="1" ht="26.25" customHeight="1" x14ac:dyDescent="0.2">
      <c r="A21" s="407" t="s">
        <v>255</v>
      </c>
      <c r="B21" s="408"/>
      <c r="C21" s="408"/>
      <c r="D21" s="182"/>
      <c r="E21" s="120" t="s">
        <v>68</v>
      </c>
      <c r="F21" s="122">
        <v>1081</v>
      </c>
      <c r="G21" s="183">
        <v>539</v>
      </c>
      <c r="H21" s="183">
        <v>3</v>
      </c>
      <c r="I21" s="184">
        <f t="shared" ref="F21:I25" si="14">AA21</f>
        <v>3</v>
      </c>
      <c r="N21" s="56">
        <f>F21-X21</f>
        <v>102</v>
      </c>
      <c r="O21" s="56">
        <f t="shared" ref="O21:Q21" si="15">G21-Y21</f>
        <v>56</v>
      </c>
      <c r="P21" s="56">
        <f t="shared" si="15"/>
        <v>-3</v>
      </c>
      <c r="Q21" s="56">
        <f t="shared" si="15"/>
        <v>0</v>
      </c>
      <c r="S21" s="160">
        <f>F25-Otrzymane!C9+F22+F24</f>
        <v>1081</v>
      </c>
      <c r="T21" s="160">
        <f>G25-Otrzymane!D9+G22+G24</f>
        <v>539</v>
      </c>
      <c r="U21" s="160">
        <f>H25-Otrzymane!E9+H22+H24</f>
        <v>3</v>
      </c>
      <c r="V21" s="160">
        <f>I25-Otrzymane!F9+I22+I24</f>
        <v>3</v>
      </c>
      <c r="W21" s="17"/>
      <c r="X21" s="56">
        <f>dane!G141</f>
        <v>979</v>
      </c>
      <c r="Y21" s="56">
        <f>dane!H141</f>
        <v>483</v>
      </c>
      <c r="Z21" s="56">
        <f>dane!I141</f>
        <v>6</v>
      </c>
      <c r="AA21" s="56">
        <f>dane!J141</f>
        <v>3</v>
      </c>
    </row>
    <row r="22" spans="1:30" customFormat="1" ht="26.25" customHeight="1" x14ac:dyDescent="0.2">
      <c r="A22" s="407" t="s">
        <v>256</v>
      </c>
      <c r="B22" s="408"/>
      <c r="C22" s="408"/>
      <c r="D22" s="182"/>
      <c r="E22" s="120" t="s">
        <v>88</v>
      </c>
      <c r="F22" s="185">
        <f t="shared" si="14"/>
        <v>832</v>
      </c>
      <c r="G22" s="56">
        <f t="shared" si="14"/>
        <v>385</v>
      </c>
      <c r="H22" s="56">
        <f t="shared" si="14"/>
        <v>18</v>
      </c>
      <c r="I22" s="186">
        <f t="shared" si="14"/>
        <v>6</v>
      </c>
      <c r="N22" s="56">
        <f t="shared" ref="N22:N25" si="16">F22-X22</f>
        <v>0</v>
      </c>
      <c r="O22" s="56">
        <f t="shared" ref="O22:O25" si="17">G22-Y22</f>
        <v>0</v>
      </c>
      <c r="P22" s="56">
        <f t="shared" ref="P22:P25" si="18">H22-Z22</f>
        <v>0</v>
      </c>
      <c r="Q22" s="56">
        <f t="shared" ref="Q22:Q25" si="19">I22-AA22</f>
        <v>0</v>
      </c>
      <c r="S22" s="165"/>
      <c r="T22" s="165"/>
      <c r="W22" s="17"/>
      <c r="X22" s="56">
        <f>dane!G142</f>
        <v>832</v>
      </c>
      <c r="Y22" s="56">
        <f>dane!H142</f>
        <v>385</v>
      </c>
      <c r="Z22" s="56">
        <f>dane!I142</f>
        <v>18</v>
      </c>
      <c r="AA22" s="56">
        <f>dane!J142</f>
        <v>6</v>
      </c>
    </row>
    <row r="23" spans="1:30" customFormat="1" ht="26.25" customHeight="1" x14ac:dyDescent="0.2">
      <c r="A23" s="181"/>
      <c r="B23" s="408" t="s">
        <v>257</v>
      </c>
      <c r="C23" s="408"/>
      <c r="D23" s="182"/>
      <c r="E23" s="120" t="s">
        <v>89</v>
      </c>
      <c r="F23" s="185">
        <f t="shared" si="14"/>
        <v>23</v>
      </c>
      <c r="G23" s="56">
        <f t="shared" si="14"/>
        <v>13</v>
      </c>
      <c r="H23" s="56">
        <f t="shared" si="14"/>
        <v>0</v>
      </c>
      <c r="I23" s="186">
        <f t="shared" si="14"/>
        <v>0</v>
      </c>
      <c r="N23" s="56">
        <f t="shared" si="16"/>
        <v>0</v>
      </c>
      <c r="O23" s="56">
        <f t="shared" si="17"/>
        <v>0</v>
      </c>
      <c r="P23" s="56">
        <f t="shared" si="18"/>
        <v>0</v>
      </c>
      <c r="Q23" s="56">
        <f t="shared" si="19"/>
        <v>0</v>
      </c>
      <c r="S23" s="165"/>
      <c r="T23" s="165"/>
      <c r="W23" s="17"/>
      <c r="X23" s="56">
        <f>dane!G143</f>
        <v>23</v>
      </c>
      <c r="Y23" s="56">
        <f>dane!H143</f>
        <v>13</v>
      </c>
      <c r="Z23" s="56">
        <f>dane!I143</f>
        <v>0</v>
      </c>
      <c r="AA23" s="56">
        <f>dane!J143</f>
        <v>0</v>
      </c>
    </row>
    <row r="24" spans="1:30" customFormat="1" ht="26.25" customHeight="1" x14ac:dyDescent="0.2">
      <c r="A24" s="407" t="s">
        <v>258</v>
      </c>
      <c r="B24" s="408"/>
      <c r="C24" s="408"/>
      <c r="D24" s="182"/>
      <c r="E24" s="120" t="s">
        <v>90</v>
      </c>
      <c r="F24" s="185">
        <f t="shared" si="14"/>
        <v>1556</v>
      </c>
      <c r="G24" s="56">
        <f t="shared" si="14"/>
        <v>823</v>
      </c>
      <c r="H24" s="56">
        <f t="shared" si="14"/>
        <v>14</v>
      </c>
      <c r="I24" s="186">
        <f t="shared" si="14"/>
        <v>5</v>
      </c>
      <c r="N24" s="56">
        <f t="shared" si="16"/>
        <v>0</v>
      </c>
      <c r="O24" s="56">
        <f t="shared" si="17"/>
        <v>0</v>
      </c>
      <c r="P24" s="56">
        <f t="shared" si="18"/>
        <v>0</v>
      </c>
      <c r="Q24" s="56">
        <f t="shared" si="19"/>
        <v>0</v>
      </c>
      <c r="S24" s="206" t="s">
        <v>266</v>
      </c>
      <c r="T24" s="165"/>
      <c r="W24" s="17"/>
      <c r="X24" s="56">
        <f>dane!G144</f>
        <v>1556</v>
      </c>
      <c r="Y24" s="56">
        <f>dane!H144</f>
        <v>823</v>
      </c>
      <c r="Z24" s="56">
        <f>dane!I144</f>
        <v>14</v>
      </c>
      <c r="AA24" s="56">
        <f>dane!J144</f>
        <v>5</v>
      </c>
    </row>
    <row r="25" spans="1:30" customFormat="1" ht="26.25" customHeight="1" thickBot="1" x14ac:dyDescent="0.25">
      <c r="A25" s="397" t="s">
        <v>259</v>
      </c>
      <c r="B25" s="397"/>
      <c r="C25" s="397"/>
      <c r="D25" s="397"/>
      <c r="E25" s="120" t="s">
        <v>108</v>
      </c>
      <c r="F25" s="187">
        <f t="shared" si="14"/>
        <v>4369</v>
      </c>
      <c r="G25" s="188">
        <f t="shared" si="14"/>
        <v>2226</v>
      </c>
      <c r="H25" s="188">
        <f t="shared" si="14"/>
        <v>46</v>
      </c>
      <c r="I25" s="189">
        <f t="shared" si="14"/>
        <v>26</v>
      </c>
      <c r="N25" s="56">
        <f t="shared" si="16"/>
        <v>0</v>
      </c>
      <c r="O25" s="56">
        <f t="shared" si="17"/>
        <v>0</v>
      </c>
      <c r="P25" s="56">
        <f t="shared" si="18"/>
        <v>0</v>
      </c>
      <c r="Q25" s="56">
        <f t="shared" si="19"/>
        <v>0</v>
      </c>
      <c r="S25" s="207">
        <f>F25/'MPIPS-01_s1'!H17</f>
        <v>1.0284839924670433</v>
      </c>
      <c r="T25" s="165"/>
      <c r="W25" s="17"/>
      <c r="X25" s="56">
        <f>dane!G145</f>
        <v>4369</v>
      </c>
      <c r="Y25" s="56">
        <f>dane!H145</f>
        <v>2226</v>
      </c>
      <c r="Z25" s="56">
        <f>dane!I145</f>
        <v>46</v>
      </c>
      <c r="AA25" s="56">
        <f>dane!J145</f>
        <v>26</v>
      </c>
    </row>
    <row r="26" spans="1:30" ht="30.75" customHeight="1" x14ac:dyDescent="0.25">
      <c r="A26" s="374" t="s">
        <v>181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</row>
    <row r="27" spans="1:30" ht="28.15" customHeight="1" x14ac:dyDescent="0.2">
      <c r="A27" s="265" t="s">
        <v>5</v>
      </c>
      <c r="B27" s="363"/>
      <c r="C27" s="363"/>
      <c r="D27" s="364"/>
      <c r="E27" s="259" t="s">
        <v>57</v>
      </c>
      <c r="F27" s="381"/>
      <c r="G27" s="381"/>
      <c r="H27" s="370"/>
      <c r="I27" s="259" t="s">
        <v>58</v>
      </c>
      <c r="J27" s="381"/>
      <c r="K27" s="381"/>
      <c r="L27" s="370"/>
    </row>
    <row r="28" spans="1:30" ht="25.5" customHeight="1" x14ac:dyDescent="0.2">
      <c r="A28" s="262"/>
      <c r="B28" s="409"/>
      <c r="C28" s="409"/>
      <c r="D28" s="410"/>
      <c r="E28" s="259" t="s">
        <v>59</v>
      </c>
      <c r="F28" s="370"/>
      <c r="G28" s="259" t="s">
        <v>60</v>
      </c>
      <c r="H28" s="370"/>
      <c r="I28" s="259" t="s">
        <v>59</v>
      </c>
      <c r="J28" s="370"/>
      <c r="K28" s="259" t="s">
        <v>60</v>
      </c>
      <c r="L28" s="370"/>
    </row>
    <row r="29" spans="1:30" ht="19.899999999999999" customHeight="1" x14ac:dyDescent="0.2">
      <c r="A29" s="365"/>
      <c r="B29" s="366"/>
      <c r="C29" s="366"/>
      <c r="D29" s="367"/>
      <c r="E29" s="88" t="s">
        <v>61</v>
      </c>
      <c r="F29" s="88" t="s">
        <v>62</v>
      </c>
      <c r="G29" s="88" t="s">
        <v>61</v>
      </c>
      <c r="H29" s="88" t="s">
        <v>62</v>
      </c>
      <c r="I29" s="88" t="s">
        <v>61</v>
      </c>
      <c r="J29" s="88" t="s">
        <v>62</v>
      </c>
      <c r="K29" s="88" t="s">
        <v>61</v>
      </c>
      <c r="L29" s="88" t="s">
        <v>62</v>
      </c>
    </row>
    <row r="30" spans="1:30" ht="12.75" thickBot="1" x14ac:dyDescent="0.25">
      <c r="A30" s="259">
        <v>0</v>
      </c>
      <c r="B30" s="381"/>
      <c r="C30" s="381"/>
      <c r="D30" s="370"/>
      <c r="E30" s="86">
        <v>1</v>
      </c>
      <c r="F30" s="86">
        <v>2</v>
      </c>
      <c r="G30" s="86">
        <v>3</v>
      </c>
      <c r="H30" s="86">
        <v>4</v>
      </c>
      <c r="I30" s="86">
        <v>5</v>
      </c>
      <c r="J30" s="86">
        <v>6</v>
      </c>
      <c r="K30" s="86">
        <v>7</v>
      </c>
      <c r="L30" s="86">
        <v>8</v>
      </c>
    </row>
    <row r="31" spans="1:30" ht="24.6" customHeight="1" x14ac:dyDescent="0.2">
      <c r="A31" s="307" t="s">
        <v>182</v>
      </c>
      <c r="B31" s="308"/>
      <c r="C31" s="309"/>
      <c r="D31" s="19" t="s">
        <v>65</v>
      </c>
      <c r="E31" s="71">
        <f>Otrzymane!C42</f>
        <v>0</v>
      </c>
      <c r="F31" s="72">
        <f>Otrzymane!D42</f>
        <v>0</v>
      </c>
      <c r="G31" s="72">
        <f>Otrzymane!E42</f>
        <v>2</v>
      </c>
      <c r="H31" s="72">
        <f>Otrzymane!F42</f>
        <v>2</v>
      </c>
      <c r="I31" s="72">
        <f>Otrzymane!G42</f>
        <v>0</v>
      </c>
      <c r="J31" s="72">
        <f>Otrzymane!H42</f>
        <v>0</v>
      </c>
      <c r="K31" s="72">
        <f>Otrzymane!I42</f>
        <v>4</v>
      </c>
      <c r="L31" s="73">
        <f>Otrzymane!J42</f>
        <v>14</v>
      </c>
      <c r="N31" s="56">
        <f t="shared" ref="N31:U33" si="20">E31-W31</f>
        <v>0</v>
      </c>
      <c r="O31" s="56">
        <f t="shared" si="20"/>
        <v>0</v>
      </c>
      <c r="P31" s="56">
        <f t="shared" si="20"/>
        <v>2</v>
      </c>
      <c r="Q31" s="56">
        <f t="shared" si="20"/>
        <v>2</v>
      </c>
      <c r="R31" s="56">
        <f t="shared" si="20"/>
        <v>0</v>
      </c>
      <c r="S31" s="56">
        <f t="shared" si="20"/>
        <v>0</v>
      </c>
      <c r="T31" s="56">
        <f t="shared" si="20"/>
        <v>4</v>
      </c>
      <c r="U31" s="56">
        <f t="shared" si="20"/>
        <v>14</v>
      </c>
      <c r="W31" s="56">
        <f>dane!G146</f>
        <v>0</v>
      </c>
      <c r="X31" s="56">
        <f>dane!H146</f>
        <v>0</v>
      </c>
      <c r="Y31" s="56">
        <f>dane!I146</f>
        <v>0</v>
      </c>
      <c r="Z31" s="56">
        <f>dane!J146</f>
        <v>0</v>
      </c>
      <c r="AA31" s="56">
        <f>dane!K146</f>
        <v>0</v>
      </c>
      <c r="AB31" s="56">
        <f>dane!L146</f>
        <v>0</v>
      </c>
      <c r="AC31" s="56">
        <f>dane!M146</f>
        <v>0</v>
      </c>
      <c r="AD31" s="56">
        <f>dane!N146</f>
        <v>0</v>
      </c>
    </row>
    <row r="32" spans="1:30" ht="24.6" customHeight="1" x14ac:dyDescent="0.2">
      <c r="A32" s="307" t="s">
        <v>183</v>
      </c>
      <c r="B32" s="308"/>
      <c r="C32" s="309"/>
      <c r="D32" s="19" t="s">
        <v>66</v>
      </c>
      <c r="E32" s="74">
        <f>Otrzymane!C43</f>
        <v>0</v>
      </c>
      <c r="F32" s="33">
        <f>Otrzymane!D43</f>
        <v>0</v>
      </c>
      <c r="G32" s="33">
        <f>Otrzymane!E43</f>
        <v>1</v>
      </c>
      <c r="H32" s="33">
        <f>Otrzymane!F43</f>
        <v>1</v>
      </c>
      <c r="I32" s="33" t="s">
        <v>47</v>
      </c>
      <c r="J32" s="33" t="s">
        <v>47</v>
      </c>
      <c r="K32" s="33" t="s">
        <v>47</v>
      </c>
      <c r="L32" s="75" t="s">
        <v>47</v>
      </c>
      <c r="N32" s="56">
        <f t="shared" si="20"/>
        <v>0</v>
      </c>
      <c r="O32" s="56">
        <f t="shared" si="20"/>
        <v>0</v>
      </c>
      <c r="P32" s="56">
        <f t="shared" si="20"/>
        <v>1</v>
      </c>
      <c r="Q32" s="56">
        <f t="shared" si="20"/>
        <v>1</v>
      </c>
      <c r="R32" s="56"/>
      <c r="S32" s="56"/>
      <c r="T32" s="56"/>
      <c r="U32" s="56"/>
      <c r="W32" s="56">
        <f>dane!G147</f>
        <v>0</v>
      </c>
      <c r="X32" s="56">
        <f>dane!H147</f>
        <v>0</v>
      </c>
      <c r="Y32" s="56">
        <f>dane!I147</f>
        <v>0</v>
      </c>
      <c r="Z32" s="56">
        <f>dane!J147</f>
        <v>0</v>
      </c>
      <c r="AA32" s="56"/>
      <c r="AB32" s="56"/>
      <c r="AC32" s="56"/>
      <c r="AD32" s="56"/>
    </row>
    <row r="33" spans="1:30" ht="24" customHeight="1" thickBot="1" x14ac:dyDescent="0.25">
      <c r="A33" s="307" t="s">
        <v>63</v>
      </c>
      <c r="B33" s="308"/>
      <c r="C33" s="309"/>
      <c r="D33" s="19" t="s">
        <v>67</v>
      </c>
      <c r="E33" s="76">
        <f>Otrzymane!C44</f>
        <v>0</v>
      </c>
      <c r="F33" s="70">
        <f>Otrzymane!D44</f>
        <v>0</v>
      </c>
      <c r="G33" s="70">
        <f>Otrzymane!E44</f>
        <v>1</v>
      </c>
      <c r="H33" s="70">
        <f>Otrzymane!F44</f>
        <v>56</v>
      </c>
      <c r="I33" s="70" t="s">
        <v>47</v>
      </c>
      <c r="J33" s="70" t="s">
        <v>47</v>
      </c>
      <c r="K33" s="70" t="s">
        <v>47</v>
      </c>
      <c r="L33" s="77" t="s">
        <v>47</v>
      </c>
      <c r="N33" s="56">
        <f t="shared" si="20"/>
        <v>0</v>
      </c>
      <c r="O33" s="56">
        <f t="shared" si="20"/>
        <v>0</v>
      </c>
      <c r="P33" s="56">
        <f t="shared" si="20"/>
        <v>1</v>
      </c>
      <c r="Q33" s="56">
        <f t="shared" si="20"/>
        <v>56</v>
      </c>
      <c r="R33" s="56"/>
      <c r="S33" s="56"/>
      <c r="T33" s="56"/>
      <c r="U33" s="56"/>
      <c r="W33" s="56">
        <f>dane!G148</f>
        <v>0</v>
      </c>
      <c r="X33" s="56">
        <f>dane!H148</f>
        <v>0</v>
      </c>
      <c r="Y33" s="56">
        <f>dane!I148</f>
        <v>0</v>
      </c>
      <c r="Z33" s="56">
        <f>dane!J148</f>
        <v>0</v>
      </c>
      <c r="AA33" s="56"/>
      <c r="AB33" s="56"/>
      <c r="AC33" s="56"/>
      <c r="AD33" s="56"/>
    </row>
    <row r="34" spans="1:30" ht="11.25" customHeight="1" x14ac:dyDescent="0.2">
      <c r="A34" s="197"/>
      <c r="B34" s="197"/>
      <c r="C34" s="197"/>
      <c r="D34" s="198"/>
      <c r="E34" s="199"/>
      <c r="F34" s="199"/>
      <c r="G34" s="199"/>
      <c r="H34" s="199"/>
      <c r="I34" s="199"/>
      <c r="J34" s="199"/>
      <c r="K34" s="199"/>
      <c r="L34" s="199"/>
      <c r="P34" s="200"/>
      <c r="Q34" s="200"/>
      <c r="R34" s="200"/>
      <c r="S34" s="200"/>
      <c r="T34" s="200"/>
      <c r="U34" s="200"/>
      <c r="Y34" s="200"/>
      <c r="Z34" s="200"/>
      <c r="AA34" s="200"/>
      <c r="AB34" s="200"/>
      <c r="AC34" s="200"/>
      <c r="AD34" s="200"/>
    </row>
    <row r="35" spans="1:30" ht="24" hidden="1" customHeight="1" outlineLevel="1" x14ac:dyDescent="0.2">
      <c r="A35" s="390" t="s">
        <v>261</v>
      </c>
      <c r="B35" s="390"/>
      <c r="C35" s="390"/>
      <c r="D35" s="390"/>
      <c r="E35" s="391"/>
      <c r="F35" s="201">
        <v>1140</v>
      </c>
      <c r="G35" s="199"/>
      <c r="H35" s="199"/>
      <c r="I35" s="199"/>
      <c r="J35" s="199"/>
      <c r="K35" s="199"/>
      <c r="L35" s="199"/>
      <c r="N35" s="56">
        <f>F35-X35</f>
        <v>1140</v>
      </c>
      <c r="P35" s="200"/>
      <c r="Q35" s="200"/>
      <c r="R35" s="200"/>
      <c r="S35" s="200"/>
      <c r="T35" s="200"/>
      <c r="U35" s="200"/>
      <c r="W35" s="56">
        <f>dane!G149</f>
        <v>0</v>
      </c>
      <c r="X35" s="56">
        <f>dane!H149</f>
        <v>0</v>
      </c>
      <c r="Y35" s="200"/>
      <c r="Z35" s="200"/>
      <c r="AA35" s="200"/>
      <c r="AB35" s="200"/>
      <c r="AC35" s="200"/>
      <c r="AD35" s="200"/>
    </row>
    <row r="36" spans="1:30" ht="24" hidden="1" customHeight="1" outlineLevel="1" thickBot="1" x14ac:dyDescent="0.25">
      <c r="A36" s="390" t="s">
        <v>262</v>
      </c>
      <c r="B36" s="390"/>
      <c r="C36" s="390"/>
      <c r="D36" s="390"/>
      <c r="E36" s="391"/>
      <c r="F36" s="202">
        <v>60</v>
      </c>
      <c r="G36" s="199"/>
      <c r="H36" s="199"/>
      <c r="I36" s="199"/>
      <c r="J36" s="199"/>
      <c r="K36" s="199"/>
      <c r="L36" s="199"/>
      <c r="N36" s="56">
        <f>F36-X36</f>
        <v>60</v>
      </c>
      <c r="P36" s="200"/>
      <c r="Q36" s="200"/>
      <c r="R36" s="200"/>
      <c r="S36" s="200"/>
      <c r="T36" s="200"/>
      <c r="U36" s="200"/>
      <c r="W36" s="56">
        <f>dane!G150</f>
        <v>0</v>
      </c>
      <c r="X36" s="56">
        <f>dane!H150</f>
        <v>0</v>
      </c>
      <c r="Y36" s="200"/>
      <c r="Z36" s="200"/>
      <c r="AA36" s="200"/>
      <c r="AB36" s="200"/>
      <c r="AC36" s="200"/>
      <c r="AD36" s="200"/>
    </row>
    <row r="37" spans="1:30" ht="24" hidden="1" customHeight="1" outlineLevel="1" x14ac:dyDescent="0.2">
      <c r="A37" s="197"/>
      <c r="B37" s="197"/>
      <c r="C37" s="197"/>
      <c r="D37" s="198"/>
      <c r="E37" s="199"/>
      <c r="F37" s="199"/>
      <c r="G37" s="199"/>
      <c r="H37" s="199"/>
      <c r="I37" s="199"/>
      <c r="J37" s="199"/>
      <c r="K37" s="199"/>
      <c r="L37" s="199"/>
      <c r="P37" s="200"/>
      <c r="Q37" s="200"/>
      <c r="R37" s="200"/>
      <c r="S37" s="200"/>
      <c r="T37" s="200"/>
      <c r="U37" s="200"/>
      <c r="W37" s="200"/>
      <c r="X37" s="200"/>
      <c r="Y37" s="200"/>
      <c r="Z37" s="200"/>
      <c r="AA37" s="200"/>
      <c r="AB37" s="200"/>
      <c r="AC37" s="200"/>
      <c r="AD37" s="200"/>
    </row>
    <row r="38" spans="1:30" ht="33.75" hidden="1" customHeight="1" outlineLevel="1" x14ac:dyDescent="0.2">
      <c r="A38" s="18" t="s">
        <v>1</v>
      </c>
      <c r="B38" s="18"/>
    </row>
    <row r="39" spans="1:30" ht="17.25" hidden="1" customHeight="1" outlineLevel="1" x14ac:dyDescent="0.2">
      <c r="A39" s="387" t="s">
        <v>91</v>
      </c>
      <c r="B39" s="387"/>
      <c r="C39" s="387"/>
      <c r="D39" s="21"/>
      <c r="E39" s="388" t="s">
        <v>283</v>
      </c>
      <c r="F39" s="388"/>
      <c r="G39" s="389"/>
      <c r="H39" s="22"/>
      <c r="I39" s="382"/>
      <c r="J39" s="382"/>
      <c r="K39" s="382"/>
      <c r="L39" s="89"/>
      <c r="N39" s="24"/>
      <c r="O39" s="24"/>
    </row>
    <row r="40" spans="1:30" s="24" customFormat="1" ht="20.25" hidden="1" customHeight="1" outlineLevel="1" x14ac:dyDescent="0.2">
      <c r="A40" s="383" t="s">
        <v>74</v>
      </c>
      <c r="B40" s="383"/>
      <c r="C40" s="383"/>
      <c r="D40" s="23"/>
      <c r="E40" s="384" t="s">
        <v>75</v>
      </c>
      <c r="F40" s="384"/>
      <c r="G40" s="385"/>
      <c r="H40" s="22"/>
      <c r="I40" s="386" t="s">
        <v>76</v>
      </c>
      <c r="J40" s="386"/>
      <c r="K40" s="386"/>
      <c r="L40" s="26"/>
      <c r="N40" s="26"/>
      <c r="O40" s="17"/>
    </row>
    <row r="41" spans="1:30" ht="19.899999999999999" customHeight="1" collapsed="1" x14ac:dyDescent="0.2">
      <c r="A41" s="23"/>
      <c r="B41" s="23"/>
      <c r="C41" s="23"/>
      <c r="D41" s="23"/>
      <c r="E41" s="23"/>
      <c r="F41" s="22"/>
      <c r="G41" s="25"/>
      <c r="H41" s="25"/>
      <c r="I41" s="25"/>
      <c r="J41" s="22"/>
      <c r="K41" s="26"/>
      <c r="L41" s="26"/>
      <c r="M41" s="26"/>
    </row>
  </sheetData>
  <mergeCells count="62">
    <mergeCell ref="A35:E35"/>
    <mergeCell ref="A36:E36"/>
    <mergeCell ref="J13:K13"/>
    <mergeCell ref="J14:K14"/>
    <mergeCell ref="Z10:Z12"/>
    <mergeCell ref="A25:D25"/>
    <mergeCell ref="Q9:Q12"/>
    <mergeCell ref="N16:S16"/>
    <mergeCell ref="A17:E19"/>
    <mergeCell ref="F17:I17"/>
    <mergeCell ref="A21:C21"/>
    <mergeCell ref="A22:C22"/>
    <mergeCell ref="A24:C24"/>
    <mergeCell ref="B23:C23"/>
    <mergeCell ref="A27:D29"/>
    <mergeCell ref="E27:H27"/>
    <mergeCell ref="I39:K39"/>
    <mergeCell ref="A40:C40"/>
    <mergeCell ref="E40:G40"/>
    <mergeCell ref="I40:K40"/>
    <mergeCell ref="B8:C8"/>
    <mergeCell ref="B9:C9"/>
    <mergeCell ref="B13:C13"/>
    <mergeCell ref="B14:C14"/>
    <mergeCell ref="B10:B12"/>
    <mergeCell ref="A8:A14"/>
    <mergeCell ref="A30:D30"/>
    <mergeCell ref="A31:C31"/>
    <mergeCell ref="A32:C32"/>
    <mergeCell ref="A33:C33"/>
    <mergeCell ref="A39:C39"/>
    <mergeCell ref="E39:G39"/>
    <mergeCell ref="I27:L27"/>
    <mergeCell ref="E28:F28"/>
    <mergeCell ref="G28:H28"/>
    <mergeCell ref="I28:J28"/>
    <mergeCell ref="K28:L28"/>
    <mergeCell ref="A26:L26"/>
    <mergeCell ref="A20:E20"/>
    <mergeCell ref="N5:U5"/>
    <mergeCell ref="W5:AD5"/>
    <mergeCell ref="A6:D6"/>
    <mergeCell ref="J6:K6"/>
    <mergeCell ref="A7:C7"/>
    <mergeCell ref="J7:K7"/>
    <mergeCell ref="J8:K8"/>
    <mergeCell ref="J9:K9"/>
    <mergeCell ref="A16:J16"/>
    <mergeCell ref="F18:G18"/>
    <mergeCell ref="H18:I18"/>
    <mergeCell ref="J10:K10"/>
    <mergeCell ref="J11:K11"/>
    <mergeCell ref="J12:K12"/>
    <mergeCell ref="A1:J1"/>
    <mergeCell ref="A2:J2"/>
    <mergeCell ref="A3:D5"/>
    <mergeCell ref="E3:H3"/>
    <mergeCell ref="I3:K3"/>
    <mergeCell ref="E4:E5"/>
    <mergeCell ref="F4:H4"/>
    <mergeCell ref="I4:I5"/>
    <mergeCell ref="J4:K5"/>
  </mergeCells>
  <conditionalFormatting sqref="N35:N36 N7:P14 R7:S14 Q7:Q9 Q13:Q14 N21:Q25 P31:U37 N31:O33">
    <cfRule type="cellIs" dxfId="2" priority="7" stopIfTrue="1" operator="notEqual">
      <formula>0</formula>
    </cfRule>
  </conditionalFormatting>
  <conditionalFormatting sqref="E7:J14 K7 F31:L37 E31:E34 E37">
    <cfRule type="cellIs" dxfId="1" priority="5" operator="lessThan">
      <formula>0</formula>
    </cfRule>
  </conditionalFormatting>
  <conditionalFormatting sqref="N17:S19">
    <cfRule type="cellIs" dxfId="0" priority="1" operator="notEqual">
      <formula>0</formula>
    </cfRule>
  </conditionalFormatting>
  <pageMargins left="0.47244094488188981" right="0.23622047244094491" top="0.39370078740157483" bottom="0.23622047244094491" header="0.27559055118110237" footer="7.874015748031496E-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51"/>
  <sheetViews>
    <sheetView workbookViewId="0">
      <selection sqref="A1:N150"/>
    </sheetView>
  </sheetViews>
  <sheetFormatPr defaultRowHeight="12.75" x14ac:dyDescent="0.2"/>
  <cols>
    <col min="1" max="1" width="5.85546875" bestFit="1" customWidth="1"/>
    <col min="2" max="2" width="4.85546875" bestFit="1" customWidth="1"/>
    <col min="3" max="3" width="5" bestFit="1" customWidth="1"/>
    <col min="4" max="4" width="6" bestFit="1" customWidth="1"/>
    <col min="5" max="5" width="8.140625" bestFit="1" customWidth="1"/>
  </cols>
  <sheetData>
    <row r="1" spans="1:19" x14ac:dyDescent="0.2">
      <c r="A1" s="147" t="s">
        <v>269</v>
      </c>
      <c r="B1" s="147" t="s">
        <v>270</v>
      </c>
      <c r="C1" s="147" t="s">
        <v>271</v>
      </c>
      <c r="D1" s="147" t="s">
        <v>272</v>
      </c>
      <c r="E1" s="147" t="s">
        <v>273</v>
      </c>
      <c r="F1" s="147" t="s">
        <v>274</v>
      </c>
      <c r="G1" s="147" t="s">
        <v>275</v>
      </c>
      <c r="H1" s="147" t="s">
        <v>276</v>
      </c>
      <c r="I1" s="147" t="s">
        <v>277</v>
      </c>
      <c r="J1" s="147" t="s">
        <v>278</v>
      </c>
      <c r="K1" s="147" t="s">
        <v>279</v>
      </c>
      <c r="L1" s="147" t="s">
        <v>280</v>
      </c>
      <c r="M1" s="147" t="s">
        <v>281</v>
      </c>
      <c r="N1" s="147" t="s">
        <v>282</v>
      </c>
      <c r="O1" s="196"/>
      <c r="P1" s="196"/>
      <c r="Q1" s="196"/>
      <c r="R1" s="196"/>
      <c r="S1" s="196"/>
    </row>
    <row r="2" spans="1:19" ht="13.5" thickBot="1" x14ac:dyDescent="0.25">
      <c r="A2" s="147">
        <v>1661</v>
      </c>
      <c r="B2" s="147">
        <v>11</v>
      </c>
      <c r="C2" s="147">
        <v>2014</v>
      </c>
      <c r="D2" s="147">
        <v>1</v>
      </c>
      <c r="E2" s="147">
        <v>1</v>
      </c>
      <c r="F2" s="147">
        <v>1</v>
      </c>
      <c r="G2" s="177">
        <v>555</v>
      </c>
      <c r="H2" s="177">
        <v>260</v>
      </c>
      <c r="I2" s="177">
        <v>334</v>
      </c>
      <c r="J2" s="177">
        <v>173</v>
      </c>
      <c r="K2" s="177">
        <v>4248</v>
      </c>
      <c r="L2" s="177">
        <v>2103</v>
      </c>
      <c r="M2" s="177">
        <v>577</v>
      </c>
      <c r="N2" s="177">
        <v>277</v>
      </c>
      <c r="O2" s="196"/>
      <c r="P2" s="196"/>
      <c r="Q2" s="196"/>
      <c r="R2" s="196"/>
      <c r="S2" s="196"/>
    </row>
    <row r="3" spans="1:19" ht="13.5" thickBot="1" x14ac:dyDescent="0.25">
      <c r="A3" s="147">
        <v>1661</v>
      </c>
      <c r="B3" s="147">
        <v>11</v>
      </c>
      <c r="C3" s="147">
        <v>2014</v>
      </c>
      <c r="D3" s="147">
        <v>1</v>
      </c>
      <c r="E3" s="147">
        <v>1</v>
      </c>
      <c r="F3" s="147">
        <v>2</v>
      </c>
      <c r="G3" s="177">
        <v>493</v>
      </c>
      <c r="H3" s="177">
        <v>234</v>
      </c>
      <c r="I3" s="177">
        <v>308</v>
      </c>
      <c r="J3" s="177">
        <v>157</v>
      </c>
      <c r="K3" s="177">
        <v>3807</v>
      </c>
      <c r="L3" s="177">
        <v>1882</v>
      </c>
      <c r="M3" s="177">
        <v>577</v>
      </c>
      <c r="N3" s="177">
        <v>277</v>
      </c>
      <c r="O3" s="196"/>
      <c r="P3" s="411" t="s">
        <v>235</v>
      </c>
      <c r="Q3" s="412"/>
      <c r="R3" s="412"/>
      <c r="S3" s="413"/>
    </row>
    <row r="4" spans="1:19" x14ac:dyDescent="0.2">
      <c r="A4" s="147">
        <v>1661</v>
      </c>
      <c r="B4" s="147">
        <v>11</v>
      </c>
      <c r="C4" s="147">
        <v>2014</v>
      </c>
      <c r="D4" s="147">
        <v>1</v>
      </c>
      <c r="E4" s="147">
        <v>1</v>
      </c>
      <c r="F4" s="147">
        <v>3</v>
      </c>
      <c r="G4" s="177">
        <v>20</v>
      </c>
      <c r="H4" s="177">
        <v>8</v>
      </c>
      <c r="I4" s="177">
        <v>32</v>
      </c>
      <c r="J4" s="177">
        <v>14</v>
      </c>
      <c r="K4" s="177">
        <v>304</v>
      </c>
      <c r="L4" s="177">
        <v>142</v>
      </c>
      <c r="M4" s="177">
        <v>189</v>
      </c>
      <c r="N4" s="177">
        <v>84</v>
      </c>
      <c r="O4" s="196"/>
      <c r="P4" s="196"/>
      <c r="Q4" s="196"/>
      <c r="R4" s="196"/>
      <c r="S4" s="196"/>
    </row>
    <row r="5" spans="1:19" x14ac:dyDescent="0.2">
      <c r="A5" s="147">
        <v>1661</v>
      </c>
      <c r="B5" s="147">
        <v>11</v>
      </c>
      <c r="C5" s="147">
        <v>2014</v>
      </c>
      <c r="D5" s="147">
        <v>1</v>
      </c>
      <c r="E5" s="147">
        <v>1</v>
      </c>
      <c r="F5" s="147">
        <v>4</v>
      </c>
      <c r="G5" s="177">
        <v>62</v>
      </c>
      <c r="H5" s="177">
        <v>26</v>
      </c>
      <c r="I5" s="177">
        <v>26</v>
      </c>
      <c r="J5" s="177">
        <v>16</v>
      </c>
      <c r="K5" s="177">
        <v>441</v>
      </c>
      <c r="L5" s="177">
        <v>221</v>
      </c>
      <c r="M5" s="177">
        <v>0</v>
      </c>
      <c r="N5" s="177">
        <v>0</v>
      </c>
      <c r="O5" s="196"/>
      <c r="P5" s="196"/>
      <c r="Q5" s="196"/>
      <c r="R5" s="196"/>
      <c r="S5" s="196"/>
    </row>
    <row r="6" spans="1:19" x14ac:dyDescent="0.2">
      <c r="A6" s="147">
        <v>1661</v>
      </c>
      <c r="B6" s="147">
        <v>11</v>
      </c>
      <c r="C6" s="147">
        <v>2014</v>
      </c>
      <c r="D6" s="147">
        <v>1</v>
      </c>
      <c r="E6" s="147">
        <v>1</v>
      </c>
      <c r="F6" s="147">
        <v>5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96"/>
      <c r="P6" s="196"/>
      <c r="Q6" s="196"/>
      <c r="R6" s="196"/>
      <c r="S6" s="196"/>
    </row>
    <row r="7" spans="1:19" x14ac:dyDescent="0.2">
      <c r="A7" s="147">
        <v>1661</v>
      </c>
      <c r="B7" s="147">
        <v>11</v>
      </c>
      <c r="C7" s="147">
        <v>2014</v>
      </c>
      <c r="D7" s="147">
        <v>1</v>
      </c>
      <c r="E7" s="147">
        <v>1</v>
      </c>
      <c r="F7" s="147">
        <v>6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96"/>
      <c r="P7" s="196"/>
      <c r="Q7" s="196"/>
      <c r="R7" s="196"/>
      <c r="S7" s="196"/>
    </row>
    <row r="8" spans="1:19" x14ac:dyDescent="0.2">
      <c r="A8" s="147">
        <v>1661</v>
      </c>
      <c r="B8" s="147">
        <v>11</v>
      </c>
      <c r="C8" s="147">
        <v>2014</v>
      </c>
      <c r="D8" s="147">
        <v>1</v>
      </c>
      <c r="E8" s="147">
        <v>1</v>
      </c>
      <c r="F8" s="147">
        <v>7</v>
      </c>
      <c r="G8" s="177">
        <v>39</v>
      </c>
      <c r="H8" s="177">
        <v>22</v>
      </c>
      <c r="I8" s="177">
        <v>19</v>
      </c>
      <c r="J8" s="177">
        <v>10</v>
      </c>
      <c r="K8" s="177">
        <v>149</v>
      </c>
      <c r="L8" s="177">
        <v>75</v>
      </c>
      <c r="M8" s="177">
        <v>5</v>
      </c>
      <c r="N8" s="177">
        <v>4</v>
      </c>
      <c r="O8" s="196"/>
      <c r="P8" s="196"/>
      <c r="Q8" s="196"/>
      <c r="R8" s="196"/>
      <c r="S8" s="196"/>
    </row>
    <row r="9" spans="1:19" x14ac:dyDescent="0.2">
      <c r="A9" s="147">
        <v>1661</v>
      </c>
      <c r="B9" s="147">
        <v>11</v>
      </c>
      <c r="C9" s="147">
        <v>2014</v>
      </c>
      <c r="D9" s="147">
        <v>1</v>
      </c>
      <c r="E9" s="147">
        <v>1</v>
      </c>
      <c r="F9" s="147">
        <v>8</v>
      </c>
      <c r="G9" s="177">
        <v>26</v>
      </c>
      <c r="H9" s="177">
        <v>17</v>
      </c>
      <c r="I9" s="177">
        <v>13</v>
      </c>
      <c r="J9" s="177">
        <v>8</v>
      </c>
      <c r="K9" s="177">
        <v>65</v>
      </c>
      <c r="L9" s="177">
        <v>33</v>
      </c>
      <c r="M9" s="177">
        <v>1</v>
      </c>
      <c r="N9" s="177">
        <v>1</v>
      </c>
      <c r="O9" s="196"/>
      <c r="P9" s="196"/>
      <c r="Q9" s="196"/>
      <c r="R9" s="196"/>
      <c r="S9" s="196"/>
    </row>
    <row r="10" spans="1:19" x14ac:dyDescent="0.2">
      <c r="A10" s="147">
        <v>1661</v>
      </c>
      <c r="B10" s="147">
        <v>11</v>
      </c>
      <c r="C10" s="147">
        <v>2014</v>
      </c>
      <c r="D10" s="147">
        <v>1</v>
      </c>
      <c r="E10" s="147">
        <v>1</v>
      </c>
      <c r="F10" s="147">
        <v>9</v>
      </c>
      <c r="G10" s="177">
        <v>0</v>
      </c>
      <c r="H10" s="177">
        <v>0</v>
      </c>
      <c r="I10" s="177">
        <v>1</v>
      </c>
      <c r="J10" s="177">
        <v>1</v>
      </c>
      <c r="K10" s="177">
        <v>8</v>
      </c>
      <c r="L10" s="177">
        <v>3</v>
      </c>
      <c r="M10" s="177">
        <v>0</v>
      </c>
      <c r="N10" s="177">
        <v>0</v>
      </c>
      <c r="O10" s="196"/>
      <c r="P10" s="196"/>
      <c r="Q10" s="196"/>
      <c r="R10" s="196"/>
      <c r="S10" s="196"/>
    </row>
    <row r="11" spans="1:19" x14ac:dyDescent="0.2">
      <c r="A11" s="147">
        <v>1661</v>
      </c>
      <c r="B11" s="147">
        <v>11</v>
      </c>
      <c r="C11" s="147">
        <v>2014</v>
      </c>
      <c r="D11" s="147">
        <v>1</v>
      </c>
      <c r="E11" s="147">
        <v>1</v>
      </c>
      <c r="F11" s="147">
        <v>10</v>
      </c>
      <c r="G11" s="177">
        <v>532</v>
      </c>
      <c r="H11" s="177">
        <v>247</v>
      </c>
      <c r="I11" s="177">
        <v>250</v>
      </c>
      <c r="J11" s="177">
        <v>133</v>
      </c>
      <c r="K11" s="177">
        <v>3639</v>
      </c>
      <c r="L11" s="177">
        <v>1830</v>
      </c>
      <c r="M11" s="177">
        <v>428</v>
      </c>
      <c r="N11" s="177">
        <v>205</v>
      </c>
      <c r="O11" s="196"/>
      <c r="P11" s="196"/>
      <c r="Q11" s="196"/>
      <c r="R11" s="196"/>
      <c r="S11" s="196"/>
    </row>
    <row r="12" spans="1:19" x14ac:dyDescent="0.2">
      <c r="A12" s="147">
        <v>1661</v>
      </c>
      <c r="B12" s="147">
        <v>11</v>
      </c>
      <c r="C12" s="147">
        <v>2014</v>
      </c>
      <c r="D12" s="147">
        <v>1</v>
      </c>
      <c r="E12" s="147">
        <v>1</v>
      </c>
      <c r="F12" s="147">
        <v>11</v>
      </c>
      <c r="G12" s="177">
        <v>109</v>
      </c>
      <c r="H12" s="177">
        <v>52</v>
      </c>
      <c r="I12" s="177">
        <v>52</v>
      </c>
      <c r="J12" s="177">
        <v>31</v>
      </c>
      <c r="K12" s="177">
        <v>413</v>
      </c>
      <c r="L12" s="177">
        <v>211</v>
      </c>
      <c r="M12" s="177">
        <v>15</v>
      </c>
      <c r="N12" s="177">
        <v>9</v>
      </c>
      <c r="O12" s="196"/>
      <c r="P12" s="196"/>
      <c r="Q12" s="196"/>
      <c r="R12" s="196"/>
      <c r="S12" s="196"/>
    </row>
    <row r="13" spans="1:19" x14ac:dyDescent="0.2">
      <c r="A13" s="147">
        <v>1661</v>
      </c>
      <c r="B13" s="147">
        <v>11</v>
      </c>
      <c r="C13" s="147">
        <v>2014</v>
      </c>
      <c r="D13" s="147">
        <v>1</v>
      </c>
      <c r="E13" s="147">
        <v>1</v>
      </c>
      <c r="F13" s="147">
        <v>12</v>
      </c>
      <c r="G13" s="177">
        <v>190</v>
      </c>
      <c r="H13" s="177">
        <v>92</v>
      </c>
      <c r="I13" s="177">
        <v>90</v>
      </c>
      <c r="J13" s="177">
        <v>53</v>
      </c>
      <c r="K13" s="177">
        <v>2272</v>
      </c>
      <c r="L13" s="177">
        <v>1200</v>
      </c>
      <c r="M13" s="177">
        <v>1</v>
      </c>
      <c r="N13" s="177">
        <v>0</v>
      </c>
      <c r="O13" s="196"/>
      <c r="P13" s="196"/>
      <c r="Q13" s="196"/>
      <c r="R13" s="196"/>
      <c r="S13" s="196"/>
    </row>
    <row r="14" spans="1:19" x14ac:dyDescent="0.2">
      <c r="A14" s="147">
        <v>1661</v>
      </c>
      <c r="B14" s="147">
        <v>11</v>
      </c>
      <c r="C14" s="147">
        <v>2014</v>
      </c>
      <c r="D14" s="147">
        <v>1</v>
      </c>
      <c r="E14" s="147">
        <v>1</v>
      </c>
      <c r="F14" s="147">
        <v>13</v>
      </c>
      <c r="G14" s="177">
        <v>0</v>
      </c>
      <c r="H14" s="177">
        <v>26</v>
      </c>
      <c r="I14" s="177">
        <v>0</v>
      </c>
      <c r="J14" s="177">
        <v>11</v>
      </c>
      <c r="K14" s="177">
        <v>0</v>
      </c>
      <c r="L14" s="177">
        <v>378</v>
      </c>
      <c r="M14" s="177">
        <v>0</v>
      </c>
      <c r="N14" s="177">
        <v>14</v>
      </c>
      <c r="O14" s="196"/>
      <c r="P14" s="196"/>
      <c r="Q14" s="196"/>
      <c r="R14" s="196"/>
      <c r="S14" s="196"/>
    </row>
    <row r="15" spans="1:19" x14ac:dyDescent="0.2">
      <c r="A15" s="147">
        <v>1661</v>
      </c>
      <c r="B15" s="147">
        <v>11</v>
      </c>
      <c r="C15" s="147">
        <v>2014</v>
      </c>
      <c r="D15" s="147">
        <v>1</v>
      </c>
      <c r="E15" s="147">
        <v>1</v>
      </c>
      <c r="F15" s="147">
        <v>14</v>
      </c>
      <c r="G15" s="177">
        <v>128</v>
      </c>
      <c r="H15" s="177">
        <v>50</v>
      </c>
      <c r="I15" s="177">
        <v>64</v>
      </c>
      <c r="J15" s="177">
        <v>28</v>
      </c>
      <c r="K15" s="177">
        <v>1404</v>
      </c>
      <c r="L15" s="177">
        <v>546</v>
      </c>
      <c r="M15" s="177">
        <v>275</v>
      </c>
      <c r="N15" s="177">
        <v>108</v>
      </c>
      <c r="O15" s="196"/>
      <c r="P15" s="196"/>
      <c r="Q15" s="196"/>
      <c r="R15" s="196"/>
      <c r="S15" s="196"/>
    </row>
    <row r="16" spans="1:19" x14ac:dyDescent="0.2">
      <c r="A16" s="147">
        <v>1661</v>
      </c>
      <c r="B16" s="147">
        <v>11</v>
      </c>
      <c r="C16" s="147">
        <v>2014</v>
      </c>
      <c r="D16" s="147">
        <v>1</v>
      </c>
      <c r="E16" s="147">
        <v>1</v>
      </c>
      <c r="F16" s="147">
        <v>15</v>
      </c>
      <c r="G16" s="177">
        <v>116</v>
      </c>
      <c r="H16" s="177">
        <v>54</v>
      </c>
      <c r="I16" s="177">
        <v>41</v>
      </c>
      <c r="J16" s="177">
        <v>29</v>
      </c>
      <c r="K16" s="177">
        <v>970</v>
      </c>
      <c r="L16" s="177">
        <v>593</v>
      </c>
      <c r="M16" s="177">
        <v>57</v>
      </c>
      <c r="N16" s="177">
        <v>41</v>
      </c>
      <c r="O16" s="196"/>
      <c r="P16" s="196"/>
      <c r="Q16" s="196"/>
      <c r="R16" s="196"/>
      <c r="S16" s="196"/>
    </row>
    <row r="17" spans="1:14" x14ac:dyDescent="0.2">
      <c r="A17" s="147">
        <v>1661</v>
      </c>
      <c r="B17" s="147">
        <v>11</v>
      </c>
      <c r="C17" s="147">
        <v>2014</v>
      </c>
      <c r="D17" s="147">
        <v>1</v>
      </c>
      <c r="E17" s="147">
        <v>1</v>
      </c>
      <c r="F17" s="147">
        <v>16</v>
      </c>
      <c r="G17" s="177">
        <v>108</v>
      </c>
      <c r="H17" s="177">
        <v>48</v>
      </c>
      <c r="I17" s="177">
        <v>45</v>
      </c>
      <c r="J17" s="177">
        <v>28</v>
      </c>
      <c r="K17" s="177">
        <v>639</v>
      </c>
      <c r="L17" s="177">
        <v>340</v>
      </c>
      <c r="M17" s="177">
        <v>1</v>
      </c>
      <c r="N17" s="177">
        <v>1</v>
      </c>
    </row>
    <row r="18" spans="1:14" x14ac:dyDescent="0.2">
      <c r="A18" s="147">
        <v>1661</v>
      </c>
      <c r="B18" s="147">
        <v>11</v>
      </c>
      <c r="C18" s="147">
        <v>2014</v>
      </c>
      <c r="D18" s="147">
        <v>1</v>
      </c>
      <c r="E18" s="147">
        <v>1</v>
      </c>
      <c r="F18" s="147">
        <v>17</v>
      </c>
      <c r="G18" s="177">
        <v>230</v>
      </c>
      <c r="H18" s="177">
        <v>86</v>
      </c>
      <c r="I18" s="177">
        <v>108</v>
      </c>
      <c r="J18" s="177">
        <v>40</v>
      </c>
      <c r="K18" s="177">
        <v>1883</v>
      </c>
      <c r="L18" s="177">
        <v>747</v>
      </c>
      <c r="M18" s="177">
        <v>197</v>
      </c>
      <c r="N18" s="177">
        <v>56</v>
      </c>
    </row>
    <row r="19" spans="1:14" x14ac:dyDescent="0.2">
      <c r="A19" s="147">
        <v>1661</v>
      </c>
      <c r="B19" s="147">
        <v>11</v>
      </c>
      <c r="C19" s="147">
        <v>2014</v>
      </c>
      <c r="D19" s="147">
        <v>1</v>
      </c>
      <c r="E19" s="147">
        <v>1</v>
      </c>
      <c r="F19" s="147">
        <v>18</v>
      </c>
      <c r="G19" s="177">
        <v>43</v>
      </c>
      <c r="H19" s="177">
        <v>34</v>
      </c>
      <c r="I19" s="177">
        <v>34</v>
      </c>
      <c r="J19" s="177">
        <v>27</v>
      </c>
      <c r="K19" s="177">
        <v>503</v>
      </c>
      <c r="L19" s="177">
        <v>422</v>
      </c>
      <c r="M19" s="177">
        <v>25</v>
      </c>
      <c r="N19" s="177">
        <v>23</v>
      </c>
    </row>
    <row r="20" spans="1:14" x14ac:dyDescent="0.2">
      <c r="A20" s="147">
        <v>1661</v>
      </c>
      <c r="B20" s="147">
        <v>11</v>
      </c>
      <c r="C20" s="147">
        <v>2014</v>
      </c>
      <c r="D20" s="147">
        <v>1</v>
      </c>
      <c r="E20" s="147">
        <v>1</v>
      </c>
      <c r="F20" s="147">
        <v>19</v>
      </c>
      <c r="G20" s="177">
        <v>21</v>
      </c>
      <c r="H20" s="177">
        <v>5</v>
      </c>
      <c r="I20" s="177">
        <v>2</v>
      </c>
      <c r="J20" s="177">
        <v>0</v>
      </c>
      <c r="K20" s="177">
        <v>108</v>
      </c>
      <c r="L20" s="177">
        <v>14</v>
      </c>
      <c r="M20" s="177">
        <v>1</v>
      </c>
      <c r="N20" s="177">
        <v>0</v>
      </c>
    </row>
    <row r="21" spans="1:14" x14ac:dyDescent="0.2">
      <c r="A21" s="147">
        <v>1661</v>
      </c>
      <c r="B21" s="147">
        <v>11</v>
      </c>
      <c r="C21" s="147">
        <v>2014</v>
      </c>
      <c r="D21" s="147">
        <v>1</v>
      </c>
      <c r="E21" s="147">
        <v>1</v>
      </c>
      <c r="F21" s="147">
        <v>20</v>
      </c>
      <c r="G21" s="177">
        <v>42</v>
      </c>
      <c r="H21" s="177">
        <v>14</v>
      </c>
      <c r="I21" s="177">
        <v>7</v>
      </c>
      <c r="J21" s="177">
        <v>5</v>
      </c>
      <c r="K21" s="177">
        <v>254</v>
      </c>
      <c r="L21" s="177">
        <v>105</v>
      </c>
      <c r="M21" s="177">
        <v>32</v>
      </c>
      <c r="N21" s="177">
        <v>13</v>
      </c>
    </row>
    <row r="22" spans="1:14" x14ac:dyDescent="0.2">
      <c r="A22" s="147">
        <v>1661</v>
      </c>
      <c r="B22" s="147">
        <v>11</v>
      </c>
      <c r="C22" s="147">
        <v>2014</v>
      </c>
      <c r="D22" s="147">
        <v>1</v>
      </c>
      <c r="E22" s="147">
        <v>1</v>
      </c>
      <c r="F22" s="147">
        <v>21</v>
      </c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</row>
    <row r="23" spans="1:14" x14ac:dyDescent="0.2">
      <c r="A23" s="147">
        <v>1661</v>
      </c>
      <c r="B23" s="147">
        <v>11</v>
      </c>
      <c r="C23" s="147">
        <v>2014</v>
      </c>
      <c r="D23" s="147">
        <v>1</v>
      </c>
      <c r="E23" s="147">
        <v>2</v>
      </c>
      <c r="F23" s="147">
        <v>22</v>
      </c>
      <c r="G23" s="177">
        <v>4315</v>
      </c>
      <c r="H23" s="177">
        <v>2139</v>
      </c>
      <c r="I23" s="177">
        <v>0</v>
      </c>
      <c r="J23" s="177">
        <v>0</v>
      </c>
      <c r="K23" s="177">
        <v>612</v>
      </c>
      <c r="L23" s="177">
        <v>276</v>
      </c>
      <c r="M23" s="177">
        <v>0</v>
      </c>
      <c r="N23" s="177">
        <v>0</v>
      </c>
    </row>
    <row r="24" spans="1:14" x14ac:dyDescent="0.2">
      <c r="A24" s="147">
        <v>1661</v>
      </c>
      <c r="B24" s="147">
        <v>11</v>
      </c>
      <c r="C24" s="147">
        <v>2014</v>
      </c>
      <c r="D24" s="147">
        <v>1</v>
      </c>
      <c r="E24" s="147">
        <v>2</v>
      </c>
      <c r="F24" s="147">
        <v>23</v>
      </c>
      <c r="G24" s="177">
        <v>555</v>
      </c>
      <c r="H24" s="177">
        <v>260</v>
      </c>
      <c r="I24" s="177">
        <v>0</v>
      </c>
      <c r="J24" s="177">
        <v>0</v>
      </c>
      <c r="K24" s="177">
        <v>92</v>
      </c>
      <c r="L24" s="177">
        <v>51</v>
      </c>
      <c r="M24" s="177">
        <v>0</v>
      </c>
      <c r="N24" s="177">
        <v>0</v>
      </c>
    </row>
    <row r="25" spans="1:14" x14ac:dyDescent="0.2">
      <c r="A25" s="147">
        <v>1661</v>
      </c>
      <c r="B25" s="147">
        <v>11</v>
      </c>
      <c r="C25" s="147">
        <v>2014</v>
      </c>
      <c r="D25" s="147">
        <v>1</v>
      </c>
      <c r="E25" s="147">
        <v>2</v>
      </c>
      <c r="F25" s="147">
        <v>24</v>
      </c>
      <c r="G25" s="177">
        <v>110</v>
      </c>
      <c r="H25" s="177">
        <v>59</v>
      </c>
      <c r="I25" s="177">
        <v>0</v>
      </c>
      <c r="J25" s="177">
        <v>0</v>
      </c>
      <c r="K25" s="177">
        <v>25</v>
      </c>
      <c r="L25" s="177">
        <v>18</v>
      </c>
      <c r="M25" s="177">
        <v>0</v>
      </c>
      <c r="N25" s="177">
        <v>0</v>
      </c>
    </row>
    <row r="26" spans="1:14" x14ac:dyDescent="0.2">
      <c r="A26" s="147">
        <v>1661</v>
      </c>
      <c r="B26" s="147">
        <v>11</v>
      </c>
      <c r="C26" s="147">
        <v>2014</v>
      </c>
      <c r="D26" s="147">
        <v>1</v>
      </c>
      <c r="E26" s="147">
        <v>2</v>
      </c>
      <c r="F26" s="147">
        <v>25</v>
      </c>
      <c r="G26" s="177">
        <v>445</v>
      </c>
      <c r="H26" s="177">
        <v>201</v>
      </c>
      <c r="I26" s="177">
        <v>0</v>
      </c>
      <c r="J26" s="177">
        <v>0</v>
      </c>
      <c r="K26" s="177">
        <v>67</v>
      </c>
      <c r="L26" s="177">
        <v>33</v>
      </c>
      <c r="M26" s="177">
        <v>0</v>
      </c>
      <c r="N26" s="177">
        <v>0</v>
      </c>
    </row>
    <row r="27" spans="1:14" x14ac:dyDescent="0.2">
      <c r="A27" s="147">
        <v>1661</v>
      </c>
      <c r="B27" s="147">
        <v>11</v>
      </c>
      <c r="C27" s="147">
        <v>2014</v>
      </c>
      <c r="D27" s="147">
        <v>1</v>
      </c>
      <c r="E27" s="147">
        <v>2</v>
      </c>
      <c r="F27" s="147">
        <v>26</v>
      </c>
      <c r="G27" s="177">
        <v>1</v>
      </c>
      <c r="H27" s="177">
        <v>0</v>
      </c>
      <c r="I27" s="177">
        <v>0</v>
      </c>
      <c r="J27" s="177">
        <v>0</v>
      </c>
      <c r="K27" s="177">
        <v>1</v>
      </c>
      <c r="L27" s="177">
        <v>0</v>
      </c>
      <c r="M27" s="177">
        <v>0</v>
      </c>
      <c r="N27" s="177">
        <v>0</v>
      </c>
    </row>
    <row r="28" spans="1:14" x14ac:dyDescent="0.2">
      <c r="A28" s="147">
        <v>1661</v>
      </c>
      <c r="B28" s="147">
        <v>11</v>
      </c>
      <c r="C28" s="147">
        <v>2014</v>
      </c>
      <c r="D28" s="147">
        <v>1</v>
      </c>
      <c r="E28" s="147">
        <v>2</v>
      </c>
      <c r="F28" s="147">
        <v>27</v>
      </c>
      <c r="G28" s="177">
        <v>2</v>
      </c>
      <c r="H28" s="177">
        <v>1</v>
      </c>
      <c r="I28" s="177">
        <v>0</v>
      </c>
      <c r="J28" s="177">
        <v>0</v>
      </c>
      <c r="K28" s="177">
        <v>1</v>
      </c>
      <c r="L28" s="177">
        <v>1</v>
      </c>
      <c r="M28" s="177">
        <v>0</v>
      </c>
      <c r="N28" s="177">
        <v>0</v>
      </c>
    </row>
    <row r="29" spans="1:14" x14ac:dyDescent="0.2">
      <c r="A29" s="147">
        <v>1661</v>
      </c>
      <c r="B29" s="147">
        <v>11</v>
      </c>
      <c r="C29" s="147">
        <v>2014</v>
      </c>
      <c r="D29" s="147">
        <v>1</v>
      </c>
      <c r="E29" s="147">
        <v>2</v>
      </c>
      <c r="F29" s="147">
        <v>28</v>
      </c>
      <c r="G29" s="177">
        <v>34</v>
      </c>
      <c r="H29" s="177">
        <v>26</v>
      </c>
      <c r="I29" s="177">
        <v>0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</row>
    <row r="30" spans="1:14" x14ac:dyDescent="0.2">
      <c r="A30" s="147">
        <v>1661</v>
      </c>
      <c r="B30" s="147">
        <v>11</v>
      </c>
      <c r="C30" s="147">
        <v>2014</v>
      </c>
      <c r="D30" s="147">
        <v>1</v>
      </c>
      <c r="E30" s="147">
        <v>2</v>
      </c>
      <c r="F30" s="147">
        <v>29</v>
      </c>
      <c r="G30" s="177">
        <v>0</v>
      </c>
      <c r="H30" s="177">
        <v>0</v>
      </c>
      <c r="I30" s="177">
        <v>0</v>
      </c>
      <c r="J30" s="177">
        <v>0</v>
      </c>
      <c r="K30" s="177">
        <v>0</v>
      </c>
      <c r="L30" s="177">
        <v>0</v>
      </c>
      <c r="M30" s="177">
        <v>0</v>
      </c>
      <c r="N30" s="177">
        <v>0</v>
      </c>
    </row>
    <row r="31" spans="1:14" x14ac:dyDescent="0.2">
      <c r="A31" s="147">
        <v>1661</v>
      </c>
      <c r="B31" s="147">
        <v>11</v>
      </c>
      <c r="C31" s="147">
        <v>2014</v>
      </c>
      <c r="D31" s="147">
        <v>1</v>
      </c>
      <c r="E31" s="147">
        <v>2</v>
      </c>
      <c r="F31" s="147">
        <v>30</v>
      </c>
      <c r="G31" s="177">
        <v>44</v>
      </c>
      <c r="H31" s="177">
        <v>20</v>
      </c>
      <c r="I31" s="177">
        <v>0</v>
      </c>
      <c r="J31" s="177">
        <v>0</v>
      </c>
      <c r="K31" s="177">
        <v>6</v>
      </c>
      <c r="L31" s="177">
        <v>5</v>
      </c>
      <c r="M31" s="177">
        <v>0</v>
      </c>
      <c r="N31" s="177">
        <v>0</v>
      </c>
    </row>
    <row r="32" spans="1:14" x14ac:dyDescent="0.2">
      <c r="A32" s="147">
        <v>1661</v>
      </c>
      <c r="B32" s="147">
        <v>11</v>
      </c>
      <c r="C32" s="147">
        <v>2014</v>
      </c>
      <c r="D32" s="147">
        <v>1</v>
      </c>
      <c r="E32" s="147">
        <v>2</v>
      </c>
      <c r="F32" s="147">
        <v>31</v>
      </c>
      <c r="G32" s="177">
        <v>29</v>
      </c>
      <c r="H32" s="177">
        <v>9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</row>
    <row r="33" spans="1:14" x14ac:dyDescent="0.2">
      <c r="A33" s="147">
        <v>1661</v>
      </c>
      <c r="B33" s="147">
        <v>11</v>
      </c>
      <c r="C33" s="147">
        <v>2014</v>
      </c>
      <c r="D33" s="147">
        <v>1</v>
      </c>
      <c r="E33" s="147">
        <v>2</v>
      </c>
      <c r="F33" s="147">
        <v>32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</row>
    <row r="34" spans="1:14" x14ac:dyDescent="0.2">
      <c r="A34" s="147">
        <v>1661</v>
      </c>
      <c r="B34" s="147">
        <v>11</v>
      </c>
      <c r="C34" s="147">
        <v>2014</v>
      </c>
      <c r="D34" s="147">
        <v>1</v>
      </c>
      <c r="E34" s="147">
        <v>2</v>
      </c>
      <c r="F34" s="147">
        <v>33</v>
      </c>
      <c r="G34" s="177">
        <v>623</v>
      </c>
      <c r="H34" s="177">
        <v>296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</row>
    <row r="35" spans="1:14" x14ac:dyDescent="0.2">
      <c r="A35" s="147">
        <v>1661</v>
      </c>
      <c r="B35" s="147">
        <v>11</v>
      </c>
      <c r="C35" s="147">
        <v>2014</v>
      </c>
      <c r="D35" s="147">
        <v>1</v>
      </c>
      <c r="E35" s="147">
        <v>2</v>
      </c>
      <c r="F35" s="147">
        <v>34</v>
      </c>
      <c r="G35" s="177">
        <v>334</v>
      </c>
      <c r="H35" s="177">
        <v>173</v>
      </c>
      <c r="I35" s="177">
        <v>0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</row>
    <row r="36" spans="1:14" x14ac:dyDescent="0.2">
      <c r="A36" s="147">
        <v>1661</v>
      </c>
      <c r="B36" s="147">
        <v>11</v>
      </c>
      <c r="C36" s="147">
        <v>2014</v>
      </c>
      <c r="D36" s="147">
        <v>1</v>
      </c>
      <c r="E36" s="147">
        <v>2</v>
      </c>
      <c r="F36" s="147">
        <v>35</v>
      </c>
      <c r="G36" s="177">
        <v>275</v>
      </c>
      <c r="H36" s="177">
        <v>147</v>
      </c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</row>
    <row r="37" spans="1:14" x14ac:dyDescent="0.2">
      <c r="A37" s="147">
        <v>1661</v>
      </c>
      <c r="B37" s="147">
        <v>11</v>
      </c>
      <c r="C37" s="147">
        <v>2014</v>
      </c>
      <c r="D37" s="147">
        <v>1</v>
      </c>
      <c r="E37" s="147">
        <v>2</v>
      </c>
      <c r="F37" s="147">
        <v>36</v>
      </c>
      <c r="G37" s="177">
        <v>0</v>
      </c>
      <c r="H37" s="177">
        <v>0</v>
      </c>
      <c r="I37" s="177">
        <v>0</v>
      </c>
      <c r="J37" s="177">
        <v>0</v>
      </c>
      <c r="K37" s="177">
        <v>0</v>
      </c>
      <c r="L37" s="177">
        <v>0</v>
      </c>
      <c r="M37" s="177">
        <v>0</v>
      </c>
      <c r="N37" s="177">
        <v>0</v>
      </c>
    </row>
    <row r="38" spans="1:14" x14ac:dyDescent="0.2">
      <c r="A38" s="147">
        <v>1661</v>
      </c>
      <c r="B38" s="147">
        <v>11</v>
      </c>
      <c r="C38" s="147">
        <v>2014</v>
      </c>
      <c r="D38" s="147">
        <v>1</v>
      </c>
      <c r="E38" s="147">
        <v>2</v>
      </c>
      <c r="F38" s="147">
        <v>37</v>
      </c>
      <c r="G38" s="177">
        <v>59</v>
      </c>
      <c r="H38" s="177">
        <v>26</v>
      </c>
      <c r="I38" s="177">
        <v>0</v>
      </c>
      <c r="J38" s="177">
        <v>0</v>
      </c>
      <c r="K38" s="177">
        <v>0</v>
      </c>
      <c r="L38" s="177">
        <v>0</v>
      </c>
      <c r="M38" s="177">
        <v>0</v>
      </c>
      <c r="N38" s="177">
        <v>0</v>
      </c>
    </row>
    <row r="39" spans="1:14" x14ac:dyDescent="0.2">
      <c r="A39" s="147">
        <v>1661</v>
      </c>
      <c r="B39" s="147">
        <v>11</v>
      </c>
      <c r="C39" s="147">
        <v>2014</v>
      </c>
      <c r="D39" s="147">
        <v>1</v>
      </c>
      <c r="E39" s="147">
        <v>2</v>
      </c>
      <c r="F39" s="147">
        <v>38</v>
      </c>
      <c r="G39" s="177">
        <v>8</v>
      </c>
      <c r="H39" s="177">
        <v>6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</row>
    <row r="40" spans="1:14" x14ac:dyDescent="0.2">
      <c r="A40" s="147">
        <v>1661</v>
      </c>
      <c r="B40" s="147">
        <v>11</v>
      </c>
      <c r="C40" s="147">
        <v>2014</v>
      </c>
      <c r="D40" s="147">
        <v>1</v>
      </c>
      <c r="E40" s="147">
        <v>2</v>
      </c>
      <c r="F40" s="147">
        <v>39</v>
      </c>
      <c r="G40" s="177">
        <v>2</v>
      </c>
      <c r="H40" s="177">
        <v>1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</row>
    <row r="41" spans="1:14" x14ac:dyDescent="0.2">
      <c r="A41" s="147">
        <v>1661</v>
      </c>
      <c r="B41" s="147">
        <v>11</v>
      </c>
      <c r="C41" s="147">
        <v>2014</v>
      </c>
      <c r="D41" s="147">
        <v>1</v>
      </c>
      <c r="E41" s="147">
        <v>2</v>
      </c>
      <c r="F41" s="147">
        <v>40</v>
      </c>
      <c r="G41" s="177">
        <v>37</v>
      </c>
      <c r="H41" s="177">
        <v>14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</row>
    <row r="42" spans="1:14" x14ac:dyDescent="0.2">
      <c r="A42" s="147">
        <v>1661</v>
      </c>
      <c r="B42" s="147">
        <v>11</v>
      </c>
      <c r="C42" s="147">
        <v>2014</v>
      </c>
      <c r="D42" s="147">
        <v>1</v>
      </c>
      <c r="E42" s="147">
        <v>2</v>
      </c>
      <c r="F42" s="147">
        <v>41</v>
      </c>
      <c r="G42" s="177">
        <v>9</v>
      </c>
      <c r="H42" s="177">
        <v>5</v>
      </c>
      <c r="I42" s="177">
        <v>0</v>
      </c>
      <c r="J42" s="177">
        <v>0</v>
      </c>
      <c r="K42" s="177">
        <v>0</v>
      </c>
      <c r="L42" s="177">
        <v>0</v>
      </c>
      <c r="M42" s="177">
        <v>0</v>
      </c>
      <c r="N42" s="177">
        <v>0</v>
      </c>
    </row>
    <row r="43" spans="1:14" x14ac:dyDescent="0.2">
      <c r="A43" s="147">
        <v>1661</v>
      </c>
      <c r="B43" s="147">
        <v>11</v>
      </c>
      <c r="C43" s="147">
        <v>2014</v>
      </c>
      <c r="D43" s="147">
        <v>1</v>
      </c>
      <c r="E43" s="147">
        <v>2</v>
      </c>
      <c r="F43" s="147">
        <v>42</v>
      </c>
      <c r="G43" s="177">
        <v>3</v>
      </c>
      <c r="H43" s="177">
        <v>0</v>
      </c>
      <c r="I43" s="177">
        <v>0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</row>
    <row r="44" spans="1:14" x14ac:dyDescent="0.2">
      <c r="A44" s="147">
        <v>1661</v>
      </c>
      <c r="B44" s="147">
        <v>11</v>
      </c>
      <c r="C44" s="147">
        <v>2014</v>
      </c>
      <c r="D44" s="147">
        <v>1</v>
      </c>
      <c r="E44" s="147">
        <v>2</v>
      </c>
      <c r="F44" s="147">
        <v>43</v>
      </c>
      <c r="G44" s="177">
        <v>27</v>
      </c>
      <c r="H44" s="177">
        <v>9</v>
      </c>
      <c r="I44" s="177">
        <v>0</v>
      </c>
      <c r="J44" s="177">
        <v>0</v>
      </c>
      <c r="K44" s="177">
        <v>0</v>
      </c>
      <c r="L44" s="177">
        <v>0</v>
      </c>
      <c r="M44" s="177">
        <v>0</v>
      </c>
      <c r="N44" s="177">
        <v>0</v>
      </c>
    </row>
    <row r="45" spans="1:14" x14ac:dyDescent="0.2">
      <c r="A45" s="147">
        <v>1661</v>
      </c>
      <c r="B45" s="147">
        <v>11</v>
      </c>
      <c r="C45" s="147">
        <v>2014</v>
      </c>
      <c r="D45" s="147">
        <v>1</v>
      </c>
      <c r="E45" s="147">
        <v>2</v>
      </c>
      <c r="F45" s="147">
        <v>44</v>
      </c>
      <c r="G45" s="177">
        <v>23</v>
      </c>
      <c r="H45" s="177">
        <v>16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</row>
    <row r="46" spans="1:14" x14ac:dyDescent="0.2">
      <c r="A46" s="147">
        <v>1661</v>
      </c>
      <c r="B46" s="147">
        <v>11</v>
      </c>
      <c r="C46" s="147">
        <v>2014</v>
      </c>
      <c r="D46" s="147">
        <v>1</v>
      </c>
      <c r="E46" s="147">
        <v>2</v>
      </c>
      <c r="F46" s="147">
        <v>45</v>
      </c>
      <c r="G46" s="177">
        <v>0</v>
      </c>
      <c r="H46" s="177">
        <v>0</v>
      </c>
      <c r="I46" s="177">
        <v>0</v>
      </c>
      <c r="J46" s="177">
        <v>0</v>
      </c>
      <c r="K46" s="177">
        <v>0</v>
      </c>
      <c r="L46" s="177">
        <v>0</v>
      </c>
      <c r="M46" s="177">
        <v>0</v>
      </c>
      <c r="N46" s="177">
        <v>0</v>
      </c>
    </row>
    <row r="47" spans="1:14" x14ac:dyDescent="0.2">
      <c r="A47" s="147">
        <v>1661</v>
      </c>
      <c r="B47" s="147">
        <v>11</v>
      </c>
      <c r="C47" s="147">
        <v>2014</v>
      </c>
      <c r="D47" s="147">
        <v>1</v>
      </c>
      <c r="E47" s="147">
        <v>2</v>
      </c>
      <c r="F47" s="147">
        <v>46</v>
      </c>
      <c r="G47" s="177">
        <v>29</v>
      </c>
      <c r="H47" s="177">
        <v>9</v>
      </c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</row>
    <row r="48" spans="1:14" x14ac:dyDescent="0.2">
      <c r="A48" s="147">
        <v>1661</v>
      </c>
      <c r="B48" s="147">
        <v>11</v>
      </c>
      <c r="C48" s="147">
        <v>2014</v>
      </c>
      <c r="D48" s="147">
        <v>1</v>
      </c>
      <c r="E48" s="147">
        <v>2</v>
      </c>
      <c r="F48" s="147">
        <v>47</v>
      </c>
      <c r="G48" s="177">
        <v>0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</row>
    <row r="49" spans="1:14" x14ac:dyDescent="0.2">
      <c r="A49" s="147">
        <v>1661</v>
      </c>
      <c r="B49" s="147">
        <v>11</v>
      </c>
      <c r="C49" s="147">
        <v>2014</v>
      </c>
      <c r="D49" s="147">
        <v>1</v>
      </c>
      <c r="E49" s="147">
        <v>2</v>
      </c>
      <c r="F49" s="147">
        <v>48</v>
      </c>
      <c r="G49" s="177">
        <v>5</v>
      </c>
      <c r="H49" s="177">
        <v>2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</row>
    <row r="50" spans="1:14" x14ac:dyDescent="0.2">
      <c r="A50" s="147">
        <v>1661</v>
      </c>
      <c r="B50" s="147">
        <v>11</v>
      </c>
      <c r="C50" s="147">
        <v>2014</v>
      </c>
      <c r="D50" s="147">
        <v>1</v>
      </c>
      <c r="E50" s="147">
        <v>2</v>
      </c>
      <c r="F50" s="147">
        <v>49</v>
      </c>
      <c r="G50" s="177">
        <v>155</v>
      </c>
      <c r="H50" s="177">
        <v>62</v>
      </c>
      <c r="I50" s="177">
        <v>0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</row>
    <row r="51" spans="1:14" x14ac:dyDescent="0.2">
      <c r="A51" s="147">
        <v>1661</v>
      </c>
      <c r="B51" s="147">
        <v>11</v>
      </c>
      <c r="C51" s="147">
        <v>2014</v>
      </c>
      <c r="D51" s="147">
        <v>1</v>
      </c>
      <c r="E51" s="147">
        <v>2</v>
      </c>
      <c r="F51" s="147">
        <v>50</v>
      </c>
      <c r="G51" s="177">
        <v>21</v>
      </c>
      <c r="H51" s="177">
        <v>12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</row>
    <row r="52" spans="1:14" x14ac:dyDescent="0.2">
      <c r="A52" s="147">
        <v>1661</v>
      </c>
      <c r="B52" s="147">
        <v>11</v>
      </c>
      <c r="C52" s="147">
        <v>2014</v>
      </c>
      <c r="D52" s="147">
        <v>1</v>
      </c>
      <c r="E52" s="147">
        <v>2</v>
      </c>
      <c r="F52" s="147">
        <v>51</v>
      </c>
      <c r="G52" s="177">
        <v>4</v>
      </c>
      <c r="H52" s="177">
        <v>1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</row>
    <row r="53" spans="1:14" x14ac:dyDescent="0.2">
      <c r="A53" s="147">
        <v>1661</v>
      </c>
      <c r="B53" s="147">
        <v>11</v>
      </c>
      <c r="C53" s="147">
        <v>2014</v>
      </c>
      <c r="D53" s="147">
        <v>1</v>
      </c>
      <c r="E53" s="147">
        <v>2</v>
      </c>
      <c r="F53" s="147">
        <v>52</v>
      </c>
      <c r="G53" s="177">
        <v>5</v>
      </c>
      <c r="H53" s="177">
        <v>4</v>
      </c>
      <c r="I53" s="177">
        <v>0</v>
      </c>
      <c r="J53" s="177">
        <v>0</v>
      </c>
      <c r="K53" s="177">
        <v>0</v>
      </c>
      <c r="L53" s="177">
        <v>0</v>
      </c>
      <c r="M53" s="177">
        <v>0</v>
      </c>
      <c r="N53" s="177">
        <v>0</v>
      </c>
    </row>
    <row r="54" spans="1:14" x14ac:dyDescent="0.2">
      <c r="A54" s="147">
        <v>1661</v>
      </c>
      <c r="B54" s="147">
        <v>11</v>
      </c>
      <c r="C54" s="147">
        <v>2014</v>
      </c>
      <c r="D54" s="147">
        <v>1</v>
      </c>
      <c r="E54" s="147">
        <v>2</v>
      </c>
      <c r="F54" s="147">
        <v>53</v>
      </c>
      <c r="G54" s="177">
        <v>9</v>
      </c>
      <c r="H54" s="177">
        <v>3</v>
      </c>
      <c r="I54" s="177">
        <v>0</v>
      </c>
      <c r="J54" s="177">
        <v>0</v>
      </c>
      <c r="K54" s="177">
        <v>0</v>
      </c>
      <c r="L54" s="177">
        <v>0</v>
      </c>
      <c r="M54" s="177">
        <v>0</v>
      </c>
      <c r="N54" s="177">
        <v>0</v>
      </c>
    </row>
    <row r="55" spans="1:14" x14ac:dyDescent="0.2">
      <c r="A55" s="147">
        <v>1661</v>
      </c>
      <c r="B55" s="147">
        <v>11</v>
      </c>
      <c r="C55" s="147">
        <v>2014</v>
      </c>
      <c r="D55" s="147">
        <v>1</v>
      </c>
      <c r="E55" s="147">
        <v>2</v>
      </c>
      <c r="F55" s="147">
        <v>54</v>
      </c>
      <c r="G55" s="177">
        <v>5</v>
      </c>
      <c r="H55" s="177">
        <v>3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177">
        <v>0</v>
      </c>
    </row>
    <row r="56" spans="1:14" x14ac:dyDescent="0.2">
      <c r="A56" s="147">
        <v>1661</v>
      </c>
      <c r="B56" s="147">
        <v>11</v>
      </c>
      <c r="C56" s="147">
        <v>2014</v>
      </c>
      <c r="D56" s="147">
        <v>1</v>
      </c>
      <c r="E56" s="147">
        <v>2</v>
      </c>
      <c r="F56" s="147">
        <v>55</v>
      </c>
      <c r="G56" s="177">
        <v>6</v>
      </c>
      <c r="H56" s="177">
        <v>2</v>
      </c>
      <c r="I56" s="177">
        <v>0</v>
      </c>
      <c r="J56" s="177">
        <v>0</v>
      </c>
      <c r="K56" s="177">
        <v>0</v>
      </c>
      <c r="L56" s="177">
        <v>0</v>
      </c>
      <c r="M56" s="177">
        <v>0</v>
      </c>
      <c r="N56" s="177">
        <v>0</v>
      </c>
    </row>
    <row r="57" spans="1:14" x14ac:dyDescent="0.2">
      <c r="A57" s="147">
        <v>1661</v>
      </c>
      <c r="B57" s="147">
        <v>11</v>
      </c>
      <c r="C57" s="147">
        <v>2014</v>
      </c>
      <c r="D57" s="147">
        <v>1</v>
      </c>
      <c r="E57" s="147">
        <v>2</v>
      </c>
      <c r="F57" s="147">
        <v>56</v>
      </c>
      <c r="G57" s="177">
        <v>4248</v>
      </c>
      <c r="H57" s="177">
        <v>2103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v>0</v>
      </c>
    </row>
    <row r="58" spans="1:14" x14ac:dyDescent="0.2">
      <c r="A58" s="147">
        <v>1661</v>
      </c>
      <c r="B58" s="147">
        <v>11</v>
      </c>
      <c r="C58" s="147">
        <v>2014</v>
      </c>
      <c r="D58" s="147">
        <v>1</v>
      </c>
      <c r="E58" s="147">
        <v>2</v>
      </c>
      <c r="F58" s="147">
        <v>57</v>
      </c>
      <c r="G58" s="177">
        <v>841</v>
      </c>
      <c r="H58" s="177">
        <v>412</v>
      </c>
      <c r="I58" s="177">
        <v>0</v>
      </c>
      <c r="J58" s="177">
        <v>0</v>
      </c>
      <c r="K58" s="177">
        <v>0</v>
      </c>
      <c r="L58" s="177">
        <v>0</v>
      </c>
      <c r="M58" s="177">
        <v>0</v>
      </c>
      <c r="N58" s="177">
        <v>0</v>
      </c>
    </row>
    <row r="59" spans="1:14" x14ac:dyDescent="0.2">
      <c r="A59" s="147">
        <v>1661</v>
      </c>
      <c r="B59" s="147">
        <v>11</v>
      </c>
      <c r="C59" s="147">
        <v>2014</v>
      </c>
      <c r="D59" s="147">
        <v>1</v>
      </c>
      <c r="E59" s="147">
        <v>3</v>
      </c>
      <c r="F59" s="147">
        <v>58</v>
      </c>
      <c r="G59" s="177">
        <v>422</v>
      </c>
      <c r="H59" s="177">
        <v>226</v>
      </c>
      <c r="I59" s="177">
        <v>1412</v>
      </c>
      <c r="J59" s="177">
        <v>546</v>
      </c>
      <c r="K59" s="177">
        <v>2292</v>
      </c>
      <c r="L59" s="177">
        <v>1214</v>
      </c>
      <c r="M59" s="177">
        <v>0</v>
      </c>
      <c r="N59" s="177">
        <v>0</v>
      </c>
    </row>
    <row r="60" spans="1:14" x14ac:dyDescent="0.2">
      <c r="A60" s="147">
        <v>1661</v>
      </c>
      <c r="B60" s="147">
        <v>11</v>
      </c>
      <c r="C60" s="147">
        <v>2014</v>
      </c>
      <c r="D60" s="147">
        <v>1</v>
      </c>
      <c r="E60" s="147">
        <v>3</v>
      </c>
      <c r="F60" s="147">
        <v>59</v>
      </c>
      <c r="G60" s="177">
        <v>109</v>
      </c>
      <c r="H60" s="177">
        <v>52</v>
      </c>
      <c r="I60" s="177">
        <v>129</v>
      </c>
      <c r="J60" s="177">
        <v>50</v>
      </c>
      <c r="K60" s="177">
        <v>190</v>
      </c>
      <c r="L60" s="177">
        <v>92</v>
      </c>
      <c r="M60" s="177">
        <v>0</v>
      </c>
      <c r="N60" s="177">
        <v>0</v>
      </c>
    </row>
    <row r="61" spans="1:14" x14ac:dyDescent="0.2">
      <c r="A61" s="147">
        <v>1661</v>
      </c>
      <c r="B61" s="147">
        <v>11</v>
      </c>
      <c r="C61" s="147">
        <v>2014</v>
      </c>
      <c r="D61" s="147">
        <v>1</v>
      </c>
      <c r="E61" s="147">
        <v>3</v>
      </c>
      <c r="F61" s="147">
        <v>60</v>
      </c>
      <c r="G61" s="177">
        <v>48</v>
      </c>
      <c r="H61" s="177">
        <v>25</v>
      </c>
      <c r="I61" s="177">
        <v>9</v>
      </c>
      <c r="J61" s="177">
        <v>4</v>
      </c>
      <c r="K61" s="177">
        <v>0</v>
      </c>
      <c r="L61" s="177">
        <v>0</v>
      </c>
      <c r="M61" s="177">
        <v>0</v>
      </c>
      <c r="N61" s="177">
        <v>0</v>
      </c>
    </row>
    <row r="62" spans="1:14" x14ac:dyDescent="0.2">
      <c r="A62" s="147">
        <v>1661</v>
      </c>
      <c r="B62" s="147">
        <v>11</v>
      </c>
      <c r="C62" s="147">
        <v>2014</v>
      </c>
      <c r="D62" s="147">
        <v>1</v>
      </c>
      <c r="E62" s="147">
        <v>3</v>
      </c>
      <c r="F62" s="147">
        <v>61</v>
      </c>
      <c r="G62" s="177">
        <v>61</v>
      </c>
      <c r="H62" s="177">
        <v>27</v>
      </c>
      <c r="I62" s="177">
        <v>120</v>
      </c>
      <c r="J62" s="177">
        <v>46</v>
      </c>
      <c r="K62" s="177">
        <v>190</v>
      </c>
      <c r="L62" s="177">
        <v>92</v>
      </c>
      <c r="M62" s="177">
        <v>0</v>
      </c>
      <c r="N62" s="177">
        <v>0</v>
      </c>
    </row>
    <row r="63" spans="1:14" x14ac:dyDescent="0.2">
      <c r="A63" s="147">
        <v>1661</v>
      </c>
      <c r="B63" s="147">
        <v>11</v>
      </c>
      <c r="C63" s="147">
        <v>2014</v>
      </c>
      <c r="D63" s="147">
        <v>1</v>
      </c>
      <c r="E63" s="147">
        <v>3</v>
      </c>
      <c r="F63" s="147">
        <v>62</v>
      </c>
      <c r="G63" s="177">
        <v>0</v>
      </c>
      <c r="H63" s="177">
        <v>0</v>
      </c>
      <c r="I63" s="177">
        <v>1</v>
      </c>
      <c r="J63" s="177">
        <v>0</v>
      </c>
      <c r="K63" s="177">
        <v>0</v>
      </c>
      <c r="L63" s="177">
        <v>0</v>
      </c>
      <c r="M63" s="177">
        <v>0</v>
      </c>
      <c r="N63" s="177">
        <v>0</v>
      </c>
    </row>
    <row r="64" spans="1:14" x14ac:dyDescent="0.2">
      <c r="A64" s="147">
        <v>1661</v>
      </c>
      <c r="B64" s="147">
        <v>11</v>
      </c>
      <c r="C64" s="147">
        <v>2014</v>
      </c>
      <c r="D64" s="147">
        <v>1</v>
      </c>
      <c r="E64" s="147">
        <v>3</v>
      </c>
      <c r="F64" s="147">
        <v>63</v>
      </c>
      <c r="G64" s="177">
        <v>0</v>
      </c>
      <c r="H64" s="177">
        <v>0</v>
      </c>
      <c r="I64" s="177">
        <v>2</v>
      </c>
      <c r="J64" s="177">
        <v>1</v>
      </c>
      <c r="K64" s="177">
        <v>0</v>
      </c>
      <c r="L64" s="177">
        <v>0</v>
      </c>
      <c r="M64" s="177">
        <v>0</v>
      </c>
      <c r="N64" s="177">
        <v>0</v>
      </c>
    </row>
    <row r="65" spans="1:14" x14ac:dyDescent="0.2">
      <c r="A65" s="147">
        <v>1661</v>
      </c>
      <c r="B65" s="147">
        <v>11</v>
      </c>
      <c r="C65" s="147">
        <v>2014</v>
      </c>
      <c r="D65" s="147">
        <v>1</v>
      </c>
      <c r="E65" s="147">
        <v>3</v>
      </c>
      <c r="F65" s="147">
        <v>64</v>
      </c>
      <c r="G65" s="177">
        <v>13</v>
      </c>
      <c r="H65" s="177">
        <v>9</v>
      </c>
      <c r="I65" s="177">
        <v>4</v>
      </c>
      <c r="J65" s="177">
        <v>4</v>
      </c>
      <c r="K65" s="177">
        <v>14</v>
      </c>
      <c r="L65" s="177">
        <v>11</v>
      </c>
      <c r="M65" s="177">
        <v>0</v>
      </c>
      <c r="N65" s="177">
        <v>0</v>
      </c>
    </row>
    <row r="66" spans="1:14" x14ac:dyDescent="0.2">
      <c r="A66" s="147">
        <v>1661</v>
      </c>
      <c r="B66" s="147">
        <v>11</v>
      </c>
      <c r="C66" s="147">
        <v>2014</v>
      </c>
      <c r="D66" s="147">
        <v>1</v>
      </c>
      <c r="E66" s="147">
        <v>3</v>
      </c>
      <c r="F66" s="147">
        <v>65</v>
      </c>
      <c r="G66" s="177">
        <v>0</v>
      </c>
      <c r="H66" s="177">
        <v>0</v>
      </c>
      <c r="I66" s="177">
        <v>0</v>
      </c>
      <c r="J66" s="177">
        <v>0</v>
      </c>
      <c r="K66" s="177">
        <v>0</v>
      </c>
      <c r="L66" s="177">
        <v>0</v>
      </c>
      <c r="M66" s="177">
        <v>0</v>
      </c>
      <c r="N66" s="177">
        <v>0</v>
      </c>
    </row>
    <row r="67" spans="1:14" x14ac:dyDescent="0.2">
      <c r="A67" s="147">
        <v>1661</v>
      </c>
      <c r="B67" s="147">
        <v>11</v>
      </c>
      <c r="C67" s="147">
        <v>2014</v>
      </c>
      <c r="D67" s="147">
        <v>1</v>
      </c>
      <c r="E67" s="147">
        <v>3</v>
      </c>
      <c r="F67" s="147">
        <v>66</v>
      </c>
      <c r="G67" s="177">
        <v>5</v>
      </c>
      <c r="H67" s="177">
        <v>1</v>
      </c>
      <c r="I67" s="177">
        <v>10</v>
      </c>
      <c r="J67" s="177">
        <v>3</v>
      </c>
      <c r="K67" s="177">
        <v>18</v>
      </c>
      <c r="L67" s="177">
        <v>8</v>
      </c>
      <c r="M67" s="177">
        <v>0</v>
      </c>
      <c r="N67" s="177">
        <v>0</v>
      </c>
    </row>
    <row r="68" spans="1:14" x14ac:dyDescent="0.2">
      <c r="A68" s="147">
        <v>1661</v>
      </c>
      <c r="B68" s="147">
        <v>11</v>
      </c>
      <c r="C68" s="147">
        <v>2014</v>
      </c>
      <c r="D68" s="147">
        <v>1</v>
      </c>
      <c r="E68" s="147">
        <v>3</v>
      </c>
      <c r="F68" s="147">
        <v>67</v>
      </c>
      <c r="G68" s="177">
        <v>0</v>
      </c>
      <c r="H68" s="177">
        <v>0</v>
      </c>
      <c r="I68" s="177">
        <v>21</v>
      </c>
      <c r="J68" s="177">
        <v>3</v>
      </c>
      <c r="K68" s="177">
        <v>25</v>
      </c>
      <c r="L68" s="177">
        <v>7</v>
      </c>
      <c r="M68" s="177">
        <v>0</v>
      </c>
      <c r="N68" s="177">
        <v>0</v>
      </c>
    </row>
    <row r="69" spans="1:14" x14ac:dyDescent="0.2">
      <c r="A69" s="147">
        <v>1661</v>
      </c>
      <c r="B69" s="147">
        <v>11</v>
      </c>
      <c r="C69" s="147">
        <v>2014</v>
      </c>
      <c r="D69" s="147">
        <v>1</v>
      </c>
      <c r="E69" s="147">
        <v>3</v>
      </c>
      <c r="F69" s="147">
        <v>68</v>
      </c>
      <c r="G69" s="177">
        <v>0</v>
      </c>
      <c r="H69" s="177">
        <v>0</v>
      </c>
      <c r="I69" s="177"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</row>
    <row r="70" spans="1:14" x14ac:dyDescent="0.2">
      <c r="A70" s="147">
        <v>1661</v>
      </c>
      <c r="B70" s="147">
        <v>11</v>
      </c>
      <c r="C70" s="147">
        <v>2014</v>
      </c>
      <c r="D70" s="147">
        <v>1</v>
      </c>
      <c r="E70" s="147">
        <v>3</v>
      </c>
      <c r="F70" s="147">
        <v>69</v>
      </c>
      <c r="G70" s="177">
        <v>106</v>
      </c>
      <c r="H70" s="177">
        <v>62</v>
      </c>
      <c r="I70" s="177">
        <v>137</v>
      </c>
      <c r="J70" s="177">
        <v>50</v>
      </c>
      <c r="K70" s="177">
        <v>210</v>
      </c>
      <c r="L70" s="177">
        <v>106</v>
      </c>
      <c r="M70" s="177">
        <v>0</v>
      </c>
      <c r="N70" s="177">
        <v>0</v>
      </c>
    </row>
    <row r="71" spans="1:14" x14ac:dyDescent="0.2">
      <c r="A71" s="147">
        <v>1661</v>
      </c>
      <c r="B71" s="147">
        <v>11</v>
      </c>
      <c r="C71" s="147">
        <v>2014</v>
      </c>
      <c r="D71" s="147">
        <v>1</v>
      </c>
      <c r="E71" s="147">
        <v>3</v>
      </c>
      <c r="F71" s="147">
        <v>70</v>
      </c>
      <c r="G71" s="177">
        <v>52</v>
      </c>
      <c r="H71" s="177">
        <v>31</v>
      </c>
      <c r="I71" s="177">
        <v>64</v>
      </c>
      <c r="J71" s="177">
        <v>28</v>
      </c>
      <c r="K71" s="177">
        <v>90</v>
      </c>
      <c r="L71" s="177">
        <v>53</v>
      </c>
      <c r="M71" s="177">
        <v>0</v>
      </c>
      <c r="N71" s="177">
        <v>0</v>
      </c>
    </row>
    <row r="72" spans="1:14" x14ac:dyDescent="0.2">
      <c r="A72" s="147">
        <v>1661</v>
      </c>
      <c r="B72" s="147">
        <v>11</v>
      </c>
      <c r="C72" s="147">
        <v>2014</v>
      </c>
      <c r="D72" s="147">
        <v>1</v>
      </c>
      <c r="E72" s="147">
        <v>3</v>
      </c>
      <c r="F72" s="147">
        <v>71</v>
      </c>
      <c r="G72" s="177">
        <v>45</v>
      </c>
      <c r="H72" s="177">
        <v>28</v>
      </c>
      <c r="I72" s="177">
        <v>55</v>
      </c>
      <c r="J72" s="177">
        <v>24</v>
      </c>
      <c r="K72" s="177">
        <v>74</v>
      </c>
      <c r="L72" s="177">
        <v>45</v>
      </c>
      <c r="M72" s="177">
        <v>0</v>
      </c>
      <c r="N72" s="177">
        <v>0</v>
      </c>
    </row>
    <row r="73" spans="1:14" x14ac:dyDescent="0.2">
      <c r="A73" s="147">
        <v>1661</v>
      </c>
      <c r="B73" s="147">
        <v>11</v>
      </c>
      <c r="C73" s="147">
        <v>2014</v>
      </c>
      <c r="D73" s="147">
        <v>1</v>
      </c>
      <c r="E73" s="147">
        <v>3</v>
      </c>
      <c r="F73" s="147">
        <v>72</v>
      </c>
      <c r="G73" s="177">
        <v>0</v>
      </c>
      <c r="H73" s="177">
        <v>0</v>
      </c>
      <c r="I73" s="177">
        <v>0</v>
      </c>
      <c r="J73" s="177">
        <v>0</v>
      </c>
      <c r="K73" s="177">
        <v>0</v>
      </c>
      <c r="L73" s="177">
        <v>0</v>
      </c>
      <c r="M73" s="177">
        <v>0</v>
      </c>
      <c r="N73" s="177">
        <v>0</v>
      </c>
    </row>
    <row r="74" spans="1:14" x14ac:dyDescent="0.2">
      <c r="A74" s="147">
        <v>1661</v>
      </c>
      <c r="B74" s="147">
        <v>11</v>
      </c>
      <c r="C74" s="147">
        <v>2014</v>
      </c>
      <c r="D74" s="147">
        <v>1</v>
      </c>
      <c r="E74" s="147">
        <v>3</v>
      </c>
      <c r="F74" s="147">
        <v>73</v>
      </c>
      <c r="G74" s="177">
        <v>7</v>
      </c>
      <c r="H74" s="177">
        <v>3</v>
      </c>
      <c r="I74" s="177">
        <v>9</v>
      </c>
      <c r="J74" s="177">
        <v>4</v>
      </c>
      <c r="K74" s="177">
        <v>16</v>
      </c>
      <c r="L74" s="177">
        <v>8</v>
      </c>
      <c r="M74" s="177">
        <v>0</v>
      </c>
      <c r="N74" s="177">
        <v>0</v>
      </c>
    </row>
    <row r="75" spans="1:14" x14ac:dyDescent="0.2">
      <c r="A75" s="147">
        <v>1661</v>
      </c>
      <c r="B75" s="147">
        <v>11</v>
      </c>
      <c r="C75" s="147">
        <v>2014</v>
      </c>
      <c r="D75" s="147">
        <v>1</v>
      </c>
      <c r="E75" s="147">
        <v>3</v>
      </c>
      <c r="F75" s="147">
        <v>74</v>
      </c>
      <c r="G75" s="177">
        <v>2</v>
      </c>
      <c r="H75" s="177">
        <v>1</v>
      </c>
      <c r="I75" s="177">
        <v>2</v>
      </c>
      <c r="J75" s="177">
        <v>1</v>
      </c>
      <c r="K75" s="177">
        <v>1</v>
      </c>
      <c r="L75" s="177">
        <v>0</v>
      </c>
      <c r="M75" s="177">
        <v>0</v>
      </c>
      <c r="N75" s="177">
        <v>0</v>
      </c>
    </row>
    <row r="76" spans="1:14" x14ac:dyDescent="0.2">
      <c r="A76" s="147">
        <v>1661</v>
      </c>
      <c r="B76" s="147">
        <v>11</v>
      </c>
      <c r="C76" s="147">
        <v>2014</v>
      </c>
      <c r="D76" s="147">
        <v>1</v>
      </c>
      <c r="E76" s="147">
        <v>3</v>
      </c>
      <c r="F76" s="147">
        <v>75</v>
      </c>
      <c r="G76" s="177">
        <v>0</v>
      </c>
      <c r="H76" s="177">
        <v>0</v>
      </c>
      <c r="I76" s="177">
        <v>1</v>
      </c>
      <c r="J76" s="177">
        <v>0</v>
      </c>
      <c r="K76" s="177">
        <v>1</v>
      </c>
      <c r="L76" s="177">
        <v>0</v>
      </c>
      <c r="M76" s="177">
        <v>0</v>
      </c>
      <c r="N76" s="177">
        <v>0</v>
      </c>
    </row>
    <row r="77" spans="1:14" x14ac:dyDescent="0.2">
      <c r="A77" s="147">
        <v>1661</v>
      </c>
      <c r="B77" s="147">
        <v>11</v>
      </c>
      <c r="C77" s="147">
        <v>2014</v>
      </c>
      <c r="D77" s="147">
        <v>1</v>
      </c>
      <c r="E77" s="147">
        <v>3</v>
      </c>
      <c r="F77" s="147">
        <v>76</v>
      </c>
      <c r="G77" s="177">
        <v>1</v>
      </c>
      <c r="H77" s="177">
        <v>0</v>
      </c>
      <c r="I77" s="177">
        <v>4</v>
      </c>
      <c r="J77" s="177">
        <v>3</v>
      </c>
      <c r="K77" s="177">
        <v>13</v>
      </c>
      <c r="L77" s="177">
        <v>8</v>
      </c>
      <c r="M77" s="177">
        <v>0</v>
      </c>
      <c r="N77" s="177">
        <v>0</v>
      </c>
    </row>
    <row r="78" spans="1:14" x14ac:dyDescent="0.2">
      <c r="A78" s="147">
        <v>1661</v>
      </c>
      <c r="B78" s="147">
        <v>11</v>
      </c>
      <c r="C78" s="147">
        <v>2014</v>
      </c>
      <c r="D78" s="147">
        <v>1</v>
      </c>
      <c r="E78" s="147">
        <v>3</v>
      </c>
      <c r="F78" s="147">
        <v>77</v>
      </c>
      <c r="G78" s="177">
        <v>3</v>
      </c>
      <c r="H78" s="177">
        <v>2</v>
      </c>
      <c r="I78" s="177">
        <v>1</v>
      </c>
      <c r="J78" s="177">
        <v>0</v>
      </c>
      <c r="K78" s="177">
        <v>1</v>
      </c>
      <c r="L78" s="177">
        <v>0</v>
      </c>
      <c r="M78" s="177">
        <v>0</v>
      </c>
      <c r="N78" s="177">
        <v>0</v>
      </c>
    </row>
    <row r="79" spans="1:14" x14ac:dyDescent="0.2">
      <c r="A79" s="147">
        <v>1661</v>
      </c>
      <c r="B79" s="147">
        <v>11</v>
      </c>
      <c r="C79" s="147">
        <v>2014</v>
      </c>
      <c r="D79" s="147">
        <v>1</v>
      </c>
      <c r="E79" s="147">
        <v>3</v>
      </c>
      <c r="F79" s="147">
        <v>78</v>
      </c>
      <c r="G79" s="177">
        <v>1</v>
      </c>
      <c r="H79" s="177">
        <v>0</v>
      </c>
      <c r="I79" s="177">
        <v>1</v>
      </c>
      <c r="J79" s="177">
        <v>0</v>
      </c>
      <c r="K79" s="177">
        <v>0</v>
      </c>
      <c r="L79" s="177">
        <v>0</v>
      </c>
      <c r="M79" s="177">
        <v>0</v>
      </c>
      <c r="N79" s="177">
        <v>0</v>
      </c>
    </row>
    <row r="80" spans="1:14" x14ac:dyDescent="0.2">
      <c r="A80" s="147">
        <v>1661</v>
      </c>
      <c r="B80" s="147">
        <v>11</v>
      </c>
      <c r="C80" s="147">
        <v>2014</v>
      </c>
      <c r="D80" s="147">
        <v>1</v>
      </c>
      <c r="E80" s="147">
        <v>3</v>
      </c>
      <c r="F80" s="147">
        <v>79</v>
      </c>
      <c r="G80" s="177">
        <v>1</v>
      </c>
      <c r="H80" s="177">
        <v>0</v>
      </c>
      <c r="I80" s="177">
        <v>4</v>
      </c>
      <c r="J80" s="177">
        <v>0</v>
      </c>
      <c r="K80" s="177">
        <v>9</v>
      </c>
      <c r="L80" s="177">
        <v>3</v>
      </c>
      <c r="M80" s="177">
        <v>0</v>
      </c>
      <c r="N80" s="177">
        <v>0</v>
      </c>
    </row>
    <row r="81" spans="1:14" x14ac:dyDescent="0.2">
      <c r="A81" s="147">
        <v>1661</v>
      </c>
      <c r="B81" s="147">
        <v>11</v>
      </c>
      <c r="C81" s="147">
        <v>2014</v>
      </c>
      <c r="D81" s="147">
        <v>1</v>
      </c>
      <c r="E81" s="147">
        <v>3</v>
      </c>
      <c r="F81" s="147">
        <v>80</v>
      </c>
      <c r="G81" s="177">
        <v>7</v>
      </c>
      <c r="H81" s="177">
        <v>4</v>
      </c>
      <c r="I81" s="177">
        <v>4</v>
      </c>
      <c r="J81" s="177">
        <v>2</v>
      </c>
      <c r="K81" s="177">
        <v>8</v>
      </c>
      <c r="L81" s="177">
        <v>5</v>
      </c>
      <c r="M81" s="177">
        <v>0</v>
      </c>
      <c r="N81" s="177">
        <v>0</v>
      </c>
    </row>
    <row r="82" spans="1:14" x14ac:dyDescent="0.2">
      <c r="A82" s="147">
        <v>1661</v>
      </c>
      <c r="B82" s="147">
        <v>11</v>
      </c>
      <c r="C82" s="147">
        <v>2014</v>
      </c>
      <c r="D82" s="147">
        <v>1</v>
      </c>
      <c r="E82" s="147">
        <v>3</v>
      </c>
      <c r="F82" s="147">
        <v>81</v>
      </c>
      <c r="G82" s="177">
        <v>0</v>
      </c>
      <c r="H82" s="177">
        <v>0</v>
      </c>
      <c r="I82" s="177">
        <v>0</v>
      </c>
      <c r="J82" s="177">
        <v>0</v>
      </c>
      <c r="K82" s="177">
        <v>0</v>
      </c>
      <c r="L82" s="177">
        <v>0</v>
      </c>
      <c r="M82" s="177">
        <v>0</v>
      </c>
      <c r="N82" s="177">
        <v>0</v>
      </c>
    </row>
    <row r="83" spans="1:14" x14ac:dyDescent="0.2">
      <c r="A83" s="147">
        <v>1661</v>
      </c>
      <c r="B83" s="147">
        <v>11</v>
      </c>
      <c r="C83" s="147">
        <v>2014</v>
      </c>
      <c r="D83" s="147">
        <v>1</v>
      </c>
      <c r="E83" s="147">
        <v>3</v>
      </c>
      <c r="F83" s="147">
        <v>82</v>
      </c>
      <c r="G83" s="177">
        <v>0</v>
      </c>
      <c r="H83" s="177">
        <v>0</v>
      </c>
      <c r="I83" s="177">
        <v>21</v>
      </c>
      <c r="J83" s="177">
        <v>3</v>
      </c>
      <c r="K83" s="177">
        <v>25</v>
      </c>
      <c r="L83" s="177">
        <v>7</v>
      </c>
      <c r="M83" s="177">
        <v>0</v>
      </c>
      <c r="N83" s="177">
        <v>0</v>
      </c>
    </row>
    <row r="84" spans="1:14" x14ac:dyDescent="0.2">
      <c r="A84" s="147">
        <v>1661</v>
      </c>
      <c r="B84" s="147">
        <v>11</v>
      </c>
      <c r="C84" s="147">
        <v>2014</v>
      </c>
      <c r="D84" s="147">
        <v>1</v>
      </c>
      <c r="E84" s="147">
        <v>3</v>
      </c>
      <c r="F84" s="147">
        <v>83</v>
      </c>
      <c r="G84" s="177">
        <v>0</v>
      </c>
      <c r="H84" s="177">
        <v>0</v>
      </c>
      <c r="I84" s="177">
        <v>0</v>
      </c>
      <c r="J84" s="177">
        <v>0</v>
      </c>
      <c r="K84" s="177">
        <v>0</v>
      </c>
      <c r="L84" s="177">
        <v>0</v>
      </c>
      <c r="M84" s="177">
        <v>0</v>
      </c>
      <c r="N84" s="177">
        <v>0</v>
      </c>
    </row>
    <row r="85" spans="1:14" x14ac:dyDescent="0.2">
      <c r="A85" s="147">
        <v>1661</v>
      </c>
      <c r="B85" s="147">
        <v>11</v>
      </c>
      <c r="C85" s="147">
        <v>2014</v>
      </c>
      <c r="D85" s="147">
        <v>1</v>
      </c>
      <c r="E85" s="147">
        <v>3</v>
      </c>
      <c r="F85" s="147">
        <v>84</v>
      </c>
      <c r="G85" s="177">
        <v>2</v>
      </c>
      <c r="H85" s="177">
        <v>2</v>
      </c>
      <c r="I85" s="177">
        <v>3</v>
      </c>
      <c r="J85" s="177">
        <v>0</v>
      </c>
      <c r="K85" s="177">
        <v>2</v>
      </c>
      <c r="L85" s="177">
        <v>1</v>
      </c>
      <c r="M85" s="177">
        <v>0</v>
      </c>
      <c r="N85" s="177">
        <v>0</v>
      </c>
    </row>
    <row r="86" spans="1:14" x14ac:dyDescent="0.2">
      <c r="A86" s="147">
        <v>1661</v>
      </c>
      <c r="B86" s="147">
        <v>11</v>
      </c>
      <c r="C86" s="147">
        <v>2014</v>
      </c>
      <c r="D86" s="147">
        <v>1</v>
      </c>
      <c r="E86" s="147">
        <v>3</v>
      </c>
      <c r="F86" s="147">
        <v>85</v>
      </c>
      <c r="G86" s="177">
        <v>30</v>
      </c>
      <c r="H86" s="177">
        <v>18</v>
      </c>
      <c r="I86" s="177">
        <v>22</v>
      </c>
      <c r="J86" s="177">
        <v>6</v>
      </c>
      <c r="K86" s="177">
        <v>58</v>
      </c>
      <c r="L86" s="177">
        <v>26</v>
      </c>
      <c r="M86" s="177">
        <v>0</v>
      </c>
      <c r="N86" s="177">
        <v>0</v>
      </c>
    </row>
    <row r="87" spans="1:14" x14ac:dyDescent="0.2">
      <c r="A87" s="147">
        <v>1661</v>
      </c>
      <c r="B87" s="147">
        <v>11</v>
      </c>
      <c r="C87" s="147">
        <v>2014</v>
      </c>
      <c r="D87" s="147">
        <v>1</v>
      </c>
      <c r="E87" s="147">
        <v>3</v>
      </c>
      <c r="F87" s="147">
        <v>86</v>
      </c>
      <c r="G87" s="177">
        <v>3</v>
      </c>
      <c r="H87" s="177">
        <v>3</v>
      </c>
      <c r="I87" s="177">
        <v>6</v>
      </c>
      <c r="J87" s="177">
        <v>3</v>
      </c>
      <c r="K87" s="177">
        <v>10</v>
      </c>
      <c r="L87" s="177">
        <v>7</v>
      </c>
      <c r="M87" s="177">
        <v>0</v>
      </c>
      <c r="N87" s="177">
        <v>0</v>
      </c>
    </row>
    <row r="88" spans="1:14" x14ac:dyDescent="0.2">
      <c r="A88" s="147">
        <v>1661</v>
      </c>
      <c r="B88" s="147">
        <v>11</v>
      </c>
      <c r="C88" s="147">
        <v>2014</v>
      </c>
      <c r="D88" s="147">
        <v>1</v>
      </c>
      <c r="E88" s="147">
        <v>3</v>
      </c>
      <c r="F88" s="147">
        <v>87</v>
      </c>
      <c r="G88" s="177">
        <v>3</v>
      </c>
      <c r="H88" s="177">
        <v>0</v>
      </c>
      <c r="I88" s="177">
        <v>0</v>
      </c>
      <c r="J88" s="177">
        <v>0</v>
      </c>
      <c r="K88" s="177">
        <v>0</v>
      </c>
      <c r="L88" s="177">
        <v>0</v>
      </c>
      <c r="M88" s="177">
        <v>0</v>
      </c>
      <c r="N88" s="177">
        <v>0</v>
      </c>
    </row>
    <row r="89" spans="1:14" x14ac:dyDescent="0.2">
      <c r="A89" s="147">
        <v>1661</v>
      </c>
      <c r="B89" s="147">
        <v>11</v>
      </c>
      <c r="C89" s="147">
        <v>2014</v>
      </c>
      <c r="D89" s="147">
        <v>1</v>
      </c>
      <c r="E89" s="147">
        <v>3</v>
      </c>
      <c r="F89" s="147">
        <v>88</v>
      </c>
      <c r="G89" s="177">
        <v>0</v>
      </c>
      <c r="H89" s="177">
        <v>0</v>
      </c>
      <c r="I89" s="177">
        <v>5</v>
      </c>
      <c r="J89" s="177">
        <v>4</v>
      </c>
      <c r="K89" s="177">
        <v>3</v>
      </c>
      <c r="L89" s="177">
        <v>3</v>
      </c>
      <c r="M89" s="177">
        <v>0</v>
      </c>
      <c r="N89" s="177">
        <v>0</v>
      </c>
    </row>
    <row r="90" spans="1:14" x14ac:dyDescent="0.2">
      <c r="A90" s="147">
        <v>1661</v>
      </c>
      <c r="B90" s="147">
        <v>11</v>
      </c>
      <c r="C90" s="147">
        <v>2014</v>
      </c>
      <c r="D90" s="147">
        <v>1</v>
      </c>
      <c r="E90" s="147">
        <v>3</v>
      </c>
      <c r="F90" s="147">
        <v>89</v>
      </c>
      <c r="G90" s="177">
        <v>4</v>
      </c>
      <c r="H90" s="177">
        <v>2</v>
      </c>
      <c r="I90" s="177">
        <v>1</v>
      </c>
      <c r="J90" s="177">
        <v>1</v>
      </c>
      <c r="K90" s="177">
        <v>2</v>
      </c>
      <c r="L90" s="177">
        <v>1</v>
      </c>
      <c r="M90" s="177">
        <v>0</v>
      </c>
      <c r="N90" s="177">
        <v>0</v>
      </c>
    </row>
    <row r="91" spans="1:14" x14ac:dyDescent="0.2">
      <c r="A91" s="147">
        <v>1661</v>
      </c>
      <c r="B91" s="147">
        <v>11</v>
      </c>
      <c r="C91" s="147">
        <v>2014</v>
      </c>
      <c r="D91" s="147">
        <v>1</v>
      </c>
      <c r="E91" s="147">
        <v>3</v>
      </c>
      <c r="F91" s="147">
        <v>90</v>
      </c>
      <c r="G91" s="177">
        <v>0</v>
      </c>
      <c r="H91" s="177">
        <v>0</v>
      </c>
      <c r="I91" s="177">
        <v>5</v>
      </c>
      <c r="J91" s="177">
        <v>3</v>
      </c>
      <c r="K91" s="177">
        <v>0</v>
      </c>
      <c r="L91" s="177">
        <v>0</v>
      </c>
      <c r="M91" s="177">
        <v>0</v>
      </c>
      <c r="N91" s="177">
        <v>0</v>
      </c>
    </row>
    <row r="92" spans="1:14" x14ac:dyDescent="0.2">
      <c r="A92" s="147">
        <v>1661</v>
      </c>
      <c r="B92" s="147">
        <v>11</v>
      </c>
      <c r="C92" s="147">
        <v>2014</v>
      </c>
      <c r="D92" s="147">
        <v>1</v>
      </c>
      <c r="E92" s="147">
        <v>3</v>
      </c>
      <c r="F92" s="147">
        <v>91</v>
      </c>
      <c r="G92" s="177">
        <v>4</v>
      </c>
      <c r="H92" s="177">
        <v>2</v>
      </c>
      <c r="I92" s="177">
        <v>2</v>
      </c>
      <c r="J92" s="177">
        <v>0</v>
      </c>
      <c r="K92" s="177">
        <v>3</v>
      </c>
      <c r="L92" s="177">
        <v>0</v>
      </c>
      <c r="M92" s="177">
        <v>0</v>
      </c>
      <c r="N92" s="177">
        <v>0</v>
      </c>
    </row>
    <row r="93" spans="1:14" x14ac:dyDescent="0.2">
      <c r="A93" s="147">
        <v>1661</v>
      </c>
      <c r="B93" s="147">
        <v>11</v>
      </c>
      <c r="C93" s="147">
        <v>2014</v>
      </c>
      <c r="D93" s="147">
        <v>1</v>
      </c>
      <c r="E93" s="147">
        <v>3</v>
      </c>
      <c r="F93" s="147">
        <v>92</v>
      </c>
      <c r="G93" s="177">
        <v>12</v>
      </c>
      <c r="H93" s="177">
        <v>5</v>
      </c>
      <c r="I93" s="177">
        <v>0</v>
      </c>
      <c r="J93" s="177">
        <v>0</v>
      </c>
      <c r="K93" s="177">
        <v>0</v>
      </c>
      <c r="L93" s="177">
        <v>0</v>
      </c>
      <c r="M93" s="177">
        <v>0</v>
      </c>
      <c r="N93" s="177">
        <v>0</v>
      </c>
    </row>
    <row r="94" spans="1:14" x14ac:dyDescent="0.2">
      <c r="A94" s="147">
        <v>1661</v>
      </c>
      <c r="B94" s="147">
        <v>11</v>
      </c>
      <c r="C94" s="147">
        <v>2014</v>
      </c>
      <c r="D94" s="147">
        <v>1</v>
      </c>
      <c r="E94" s="147">
        <v>3</v>
      </c>
      <c r="F94" s="147">
        <v>93</v>
      </c>
      <c r="G94" s="177">
        <v>413</v>
      </c>
      <c r="H94" s="177">
        <v>211</v>
      </c>
      <c r="I94" s="177">
        <v>1404</v>
      </c>
      <c r="J94" s="177">
        <v>546</v>
      </c>
      <c r="K94" s="177">
        <v>2272</v>
      </c>
      <c r="L94" s="177">
        <v>1200</v>
      </c>
      <c r="M94" s="177">
        <v>0</v>
      </c>
      <c r="N94" s="177">
        <v>0</v>
      </c>
    </row>
    <row r="95" spans="1:14" x14ac:dyDescent="0.2">
      <c r="A95" s="147">
        <v>1661</v>
      </c>
      <c r="B95" s="147">
        <v>11</v>
      </c>
      <c r="C95" s="147">
        <v>2014</v>
      </c>
      <c r="D95" s="147">
        <v>1</v>
      </c>
      <c r="E95" s="147">
        <v>3</v>
      </c>
      <c r="F95" s="147">
        <v>94</v>
      </c>
      <c r="G95" s="177">
        <v>212</v>
      </c>
      <c r="H95" s="177">
        <v>107</v>
      </c>
      <c r="I95" s="177">
        <v>246</v>
      </c>
      <c r="J95" s="177">
        <v>80</v>
      </c>
      <c r="K95" s="177">
        <v>274</v>
      </c>
      <c r="L95" s="177">
        <v>144</v>
      </c>
      <c r="M95" s="177">
        <v>0</v>
      </c>
      <c r="N95" s="177">
        <v>0</v>
      </c>
    </row>
    <row r="96" spans="1:14" x14ac:dyDescent="0.2">
      <c r="A96" s="147">
        <v>1661</v>
      </c>
      <c r="B96" s="147">
        <v>11</v>
      </c>
      <c r="C96" s="147">
        <v>2014</v>
      </c>
      <c r="D96" s="147">
        <v>1</v>
      </c>
      <c r="E96" s="147">
        <v>4</v>
      </c>
      <c r="F96" s="147">
        <v>95</v>
      </c>
      <c r="G96" s="177">
        <v>13</v>
      </c>
      <c r="H96" s="177">
        <v>9</v>
      </c>
      <c r="I96" s="177">
        <v>0</v>
      </c>
      <c r="J96" s="177">
        <v>0</v>
      </c>
      <c r="K96" s="177">
        <v>0</v>
      </c>
      <c r="L96" s="177">
        <v>0</v>
      </c>
      <c r="M96" s="177">
        <v>0</v>
      </c>
      <c r="N96" s="177">
        <v>0</v>
      </c>
    </row>
    <row r="97" spans="1:14" x14ac:dyDescent="0.2">
      <c r="A97" s="147">
        <v>1661</v>
      </c>
      <c r="B97" s="147">
        <v>11</v>
      </c>
      <c r="C97" s="147">
        <v>2014</v>
      </c>
      <c r="D97" s="147">
        <v>1</v>
      </c>
      <c r="E97" s="147">
        <v>4</v>
      </c>
      <c r="F97" s="147">
        <v>96</v>
      </c>
      <c r="G97" s="177">
        <v>4</v>
      </c>
      <c r="H97" s="177">
        <v>0</v>
      </c>
      <c r="I97" s="177">
        <v>0</v>
      </c>
      <c r="J97" s="177">
        <v>0</v>
      </c>
      <c r="K97" s="177">
        <v>0</v>
      </c>
      <c r="L97" s="177">
        <v>0</v>
      </c>
      <c r="M97" s="177">
        <v>0</v>
      </c>
      <c r="N97" s="177">
        <v>0</v>
      </c>
    </row>
    <row r="98" spans="1:14" x14ac:dyDescent="0.2">
      <c r="A98" s="147">
        <v>1661</v>
      </c>
      <c r="B98" s="147">
        <v>11</v>
      </c>
      <c r="C98" s="147">
        <v>2014</v>
      </c>
      <c r="D98" s="147">
        <v>1</v>
      </c>
      <c r="E98" s="147">
        <v>4</v>
      </c>
      <c r="F98" s="147">
        <v>97</v>
      </c>
      <c r="G98" s="177">
        <v>9</v>
      </c>
      <c r="H98" s="177">
        <v>0</v>
      </c>
      <c r="I98" s="177">
        <v>0</v>
      </c>
      <c r="J98" s="177">
        <v>0</v>
      </c>
      <c r="K98" s="177">
        <v>0</v>
      </c>
      <c r="L98" s="177">
        <v>0</v>
      </c>
      <c r="M98" s="177">
        <v>0</v>
      </c>
      <c r="N98" s="177">
        <v>0</v>
      </c>
    </row>
    <row r="99" spans="1:14" x14ac:dyDescent="0.2">
      <c r="A99" s="147">
        <v>1661</v>
      </c>
      <c r="B99" s="147">
        <v>11</v>
      </c>
      <c r="C99" s="147">
        <v>2014</v>
      </c>
      <c r="D99" s="147">
        <v>1</v>
      </c>
      <c r="E99" s="147">
        <v>4</v>
      </c>
      <c r="F99" s="147">
        <v>98</v>
      </c>
      <c r="G99" s="177">
        <v>285</v>
      </c>
      <c r="H99" s="177">
        <v>198</v>
      </c>
      <c r="I99" s="177">
        <v>0</v>
      </c>
      <c r="J99" s="177">
        <v>0</v>
      </c>
      <c r="K99" s="177">
        <v>0</v>
      </c>
      <c r="L99" s="177">
        <v>0</v>
      </c>
      <c r="M99" s="177">
        <v>0</v>
      </c>
      <c r="N99" s="177">
        <v>0</v>
      </c>
    </row>
    <row r="100" spans="1:14" x14ac:dyDescent="0.2">
      <c r="A100" s="147">
        <v>1661</v>
      </c>
      <c r="B100" s="147">
        <v>11</v>
      </c>
      <c r="C100" s="147">
        <v>2014</v>
      </c>
      <c r="D100" s="147">
        <v>1</v>
      </c>
      <c r="E100" s="147">
        <v>4</v>
      </c>
      <c r="F100" s="147">
        <v>99</v>
      </c>
      <c r="G100" s="177">
        <v>0</v>
      </c>
      <c r="H100" s="177">
        <v>0</v>
      </c>
      <c r="I100" s="177">
        <v>0</v>
      </c>
      <c r="J100" s="177">
        <v>0</v>
      </c>
      <c r="K100" s="177">
        <v>0</v>
      </c>
      <c r="L100" s="177">
        <v>0</v>
      </c>
      <c r="M100" s="177">
        <v>0</v>
      </c>
      <c r="N100" s="177">
        <v>0</v>
      </c>
    </row>
    <row r="101" spans="1:14" x14ac:dyDescent="0.2">
      <c r="A101" s="147">
        <v>1661</v>
      </c>
      <c r="B101" s="147">
        <v>11</v>
      </c>
      <c r="C101" s="147">
        <v>2014</v>
      </c>
      <c r="D101" s="147">
        <v>1</v>
      </c>
      <c r="E101" s="147">
        <v>4</v>
      </c>
      <c r="F101" s="147">
        <v>100</v>
      </c>
      <c r="G101" s="177">
        <v>0</v>
      </c>
      <c r="H101" s="177">
        <v>0</v>
      </c>
      <c r="I101" s="177">
        <v>0</v>
      </c>
      <c r="J101" s="177">
        <v>0</v>
      </c>
      <c r="K101" s="177">
        <v>0</v>
      </c>
      <c r="L101" s="177">
        <v>0</v>
      </c>
      <c r="M101" s="177">
        <v>0</v>
      </c>
      <c r="N101" s="177">
        <v>0</v>
      </c>
    </row>
    <row r="102" spans="1:14" x14ac:dyDescent="0.2">
      <c r="A102" s="147">
        <v>1661</v>
      </c>
      <c r="B102" s="147">
        <v>11</v>
      </c>
      <c r="C102" s="147">
        <v>2014</v>
      </c>
      <c r="D102" s="147">
        <v>2</v>
      </c>
      <c r="E102" s="147">
        <v>1</v>
      </c>
      <c r="F102" s="147">
        <v>1</v>
      </c>
      <c r="G102" s="177">
        <v>141</v>
      </c>
      <c r="H102" s="177">
        <v>68</v>
      </c>
      <c r="I102" s="177">
        <v>0</v>
      </c>
      <c r="J102" s="177">
        <v>0</v>
      </c>
      <c r="K102" s="177">
        <v>0</v>
      </c>
      <c r="L102" s="177">
        <v>0</v>
      </c>
      <c r="M102" s="177">
        <v>0</v>
      </c>
      <c r="N102" s="177">
        <v>0</v>
      </c>
    </row>
    <row r="103" spans="1:14" x14ac:dyDescent="0.2">
      <c r="A103" s="147">
        <v>1661</v>
      </c>
      <c r="B103" s="147">
        <v>11</v>
      </c>
      <c r="C103" s="147">
        <v>2014</v>
      </c>
      <c r="D103" s="147">
        <v>2</v>
      </c>
      <c r="E103" s="147">
        <v>1</v>
      </c>
      <c r="F103" s="147">
        <v>2</v>
      </c>
      <c r="G103" s="177">
        <v>14</v>
      </c>
      <c r="H103" s="177">
        <v>6</v>
      </c>
      <c r="I103" s="177">
        <v>0</v>
      </c>
      <c r="J103" s="177">
        <v>0</v>
      </c>
      <c r="K103" s="177">
        <v>0</v>
      </c>
      <c r="L103" s="177">
        <v>0</v>
      </c>
      <c r="M103" s="177">
        <v>0</v>
      </c>
      <c r="N103" s="177">
        <v>0</v>
      </c>
    </row>
    <row r="104" spans="1:14" x14ac:dyDescent="0.2">
      <c r="A104" s="147">
        <v>1661</v>
      </c>
      <c r="B104" s="147">
        <v>11</v>
      </c>
      <c r="C104" s="147">
        <v>2014</v>
      </c>
      <c r="D104" s="147">
        <v>2</v>
      </c>
      <c r="E104" s="147">
        <v>1</v>
      </c>
      <c r="F104" s="147">
        <v>3</v>
      </c>
      <c r="G104" s="177">
        <v>12</v>
      </c>
      <c r="H104" s="177">
        <v>5</v>
      </c>
      <c r="I104" s="177">
        <v>0</v>
      </c>
      <c r="J104" s="177">
        <v>0</v>
      </c>
      <c r="K104" s="177">
        <v>0</v>
      </c>
      <c r="L104" s="177">
        <v>0</v>
      </c>
      <c r="M104" s="177">
        <v>0</v>
      </c>
      <c r="N104" s="177">
        <v>0</v>
      </c>
    </row>
    <row r="105" spans="1:14" x14ac:dyDescent="0.2">
      <c r="A105" s="147">
        <v>1661</v>
      </c>
      <c r="B105" s="147">
        <v>11</v>
      </c>
      <c r="C105" s="147">
        <v>2014</v>
      </c>
      <c r="D105" s="147">
        <v>2</v>
      </c>
      <c r="E105" s="147">
        <v>1</v>
      </c>
      <c r="F105" s="147">
        <v>4</v>
      </c>
      <c r="G105" s="177">
        <v>1</v>
      </c>
      <c r="H105" s="177">
        <v>1</v>
      </c>
      <c r="I105" s="177">
        <v>0</v>
      </c>
      <c r="J105" s="177">
        <v>0</v>
      </c>
      <c r="K105" s="177">
        <v>0</v>
      </c>
      <c r="L105" s="177">
        <v>0</v>
      </c>
      <c r="M105" s="177">
        <v>0</v>
      </c>
      <c r="N105" s="177">
        <v>0</v>
      </c>
    </row>
    <row r="106" spans="1:14" x14ac:dyDescent="0.2">
      <c r="A106" s="147">
        <v>1661</v>
      </c>
      <c r="B106" s="147">
        <v>11</v>
      </c>
      <c r="C106" s="147">
        <v>2014</v>
      </c>
      <c r="D106" s="147">
        <v>2</v>
      </c>
      <c r="E106" s="147">
        <v>1</v>
      </c>
      <c r="F106" s="147">
        <v>5</v>
      </c>
      <c r="G106" s="177">
        <v>0</v>
      </c>
      <c r="H106" s="177">
        <v>0</v>
      </c>
      <c r="I106" s="177">
        <v>0</v>
      </c>
      <c r="J106" s="177">
        <v>0</v>
      </c>
      <c r="K106" s="177">
        <v>0</v>
      </c>
      <c r="L106" s="177">
        <v>0</v>
      </c>
      <c r="M106" s="177">
        <v>0</v>
      </c>
      <c r="N106" s="177">
        <v>0</v>
      </c>
    </row>
    <row r="107" spans="1:14" x14ac:dyDescent="0.2">
      <c r="A107" s="147">
        <v>1661</v>
      </c>
      <c r="B107" s="147">
        <v>11</v>
      </c>
      <c r="C107" s="147">
        <v>2014</v>
      </c>
      <c r="D107" s="147">
        <v>2</v>
      </c>
      <c r="E107" s="147">
        <v>1</v>
      </c>
      <c r="F107" s="147">
        <v>6</v>
      </c>
      <c r="G107" s="177">
        <v>0</v>
      </c>
      <c r="H107" s="177">
        <v>0</v>
      </c>
      <c r="I107" s="177">
        <v>0</v>
      </c>
      <c r="J107" s="177">
        <v>0</v>
      </c>
      <c r="K107" s="177">
        <v>0</v>
      </c>
      <c r="L107" s="177">
        <v>0</v>
      </c>
      <c r="M107" s="177">
        <v>0</v>
      </c>
      <c r="N107" s="177">
        <v>0</v>
      </c>
    </row>
    <row r="108" spans="1:14" x14ac:dyDescent="0.2">
      <c r="A108" s="147">
        <v>1661</v>
      </c>
      <c r="B108" s="147">
        <v>11</v>
      </c>
      <c r="C108" s="147">
        <v>2014</v>
      </c>
      <c r="D108" s="147">
        <v>2</v>
      </c>
      <c r="E108" s="147">
        <v>1</v>
      </c>
      <c r="F108" s="147">
        <v>7</v>
      </c>
      <c r="G108" s="177">
        <v>7</v>
      </c>
      <c r="H108" s="177">
        <v>4</v>
      </c>
      <c r="I108" s="177">
        <v>0</v>
      </c>
      <c r="J108" s="177">
        <v>0</v>
      </c>
      <c r="K108" s="177">
        <v>0</v>
      </c>
      <c r="L108" s="177">
        <v>0</v>
      </c>
      <c r="M108" s="177">
        <v>0</v>
      </c>
      <c r="N108" s="177">
        <v>0</v>
      </c>
    </row>
    <row r="109" spans="1:14" x14ac:dyDescent="0.2">
      <c r="A109" s="147">
        <v>1661</v>
      </c>
      <c r="B109" s="147">
        <v>11</v>
      </c>
      <c r="C109" s="147">
        <v>2014</v>
      </c>
      <c r="D109" s="147">
        <v>2</v>
      </c>
      <c r="E109" s="147">
        <v>1</v>
      </c>
      <c r="F109" s="147">
        <v>8</v>
      </c>
      <c r="G109" s="177">
        <v>0</v>
      </c>
      <c r="H109" s="177">
        <v>0</v>
      </c>
      <c r="I109" s="177">
        <v>0</v>
      </c>
      <c r="J109" s="177">
        <v>0</v>
      </c>
      <c r="K109" s="177">
        <v>0</v>
      </c>
      <c r="L109" s="177">
        <v>0</v>
      </c>
      <c r="M109" s="177">
        <v>0</v>
      </c>
      <c r="N109" s="177">
        <v>0</v>
      </c>
    </row>
    <row r="110" spans="1:14" x14ac:dyDescent="0.2">
      <c r="A110" s="147">
        <v>1661</v>
      </c>
      <c r="B110" s="147">
        <v>11</v>
      </c>
      <c r="C110" s="147">
        <v>2014</v>
      </c>
      <c r="D110" s="147">
        <v>2</v>
      </c>
      <c r="E110" s="147">
        <v>1</v>
      </c>
      <c r="F110" s="147">
        <v>9</v>
      </c>
      <c r="G110" s="177">
        <v>2</v>
      </c>
      <c r="H110" s="177">
        <v>0</v>
      </c>
      <c r="I110" s="177">
        <v>0</v>
      </c>
      <c r="J110" s="177">
        <v>0</v>
      </c>
      <c r="K110" s="177">
        <v>0</v>
      </c>
      <c r="L110" s="177">
        <v>0</v>
      </c>
      <c r="M110" s="177">
        <v>0</v>
      </c>
      <c r="N110" s="177">
        <v>0</v>
      </c>
    </row>
    <row r="111" spans="1:14" x14ac:dyDescent="0.2">
      <c r="A111" s="147">
        <v>1661</v>
      </c>
      <c r="B111" s="147">
        <v>11</v>
      </c>
      <c r="C111" s="147">
        <v>2014</v>
      </c>
      <c r="D111" s="147">
        <v>2</v>
      </c>
      <c r="E111" s="147">
        <v>1</v>
      </c>
      <c r="F111" s="147">
        <v>10</v>
      </c>
      <c r="G111" s="177">
        <v>2</v>
      </c>
      <c r="H111" s="177">
        <v>0</v>
      </c>
      <c r="I111" s="177">
        <v>0</v>
      </c>
      <c r="J111" s="177">
        <v>0</v>
      </c>
      <c r="K111" s="177">
        <v>0</v>
      </c>
      <c r="L111" s="177">
        <v>0</v>
      </c>
      <c r="M111" s="177">
        <v>0</v>
      </c>
      <c r="N111" s="177">
        <v>0</v>
      </c>
    </row>
    <row r="112" spans="1:14" x14ac:dyDescent="0.2">
      <c r="A112" s="147">
        <v>1661</v>
      </c>
      <c r="B112" s="147">
        <v>11</v>
      </c>
      <c r="C112" s="147">
        <v>2014</v>
      </c>
      <c r="D112" s="147">
        <v>2</v>
      </c>
      <c r="E112" s="147">
        <v>1</v>
      </c>
      <c r="F112" s="147">
        <v>11</v>
      </c>
      <c r="G112" s="177">
        <v>142</v>
      </c>
      <c r="H112" s="177">
        <v>69</v>
      </c>
      <c r="I112" s="177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</row>
    <row r="113" spans="1:14" x14ac:dyDescent="0.2">
      <c r="A113" s="147">
        <v>1661</v>
      </c>
      <c r="B113" s="147">
        <v>11</v>
      </c>
      <c r="C113" s="147">
        <v>2014</v>
      </c>
      <c r="D113" s="147">
        <v>2</v>
      </c>
      <c r="E113" s="147">
        <v>1</v>
      </c>
      <c r="F113" s="147">
        <v>12</v>
      </c>
      <c r="G113" s="177">
        <v>64</v>
      </c>
      <c r="H113" s="177">
        <v>33</v>
      </c>
      <c r="I113" s="177">
        <v>0</v>
      </c>
      <c r="J113" s="177">
        <v>0</v>
      </c>
      <c r="K113" s="177">
        <v>0</v>
      </c>
      <c r="L113" s="177">
        <v>0</v>
      </c>
      <c r="M113" s="177">
        <v>0</v>
      </c>
      <c r="N113" s="177">
        <v>0</v>
      </c>
    </row>
    <row r="114" spans="1:14" x14ac:dyDescent="0.2">
      <c r="A114" s="147">
        <v>1661</v>
      </c>
      <c r="B114" s="147">
        <v>11</v>
      </c>
      <c r="C114" s="147">
        <v>2014</v>
      </c>
      <c r="D114" s="147">
        <v>2</v>
      </c>
      <c r="E114" s="147">
        <v>1</v>
      </c>
      <c r="F114" s="147">
        <v>13</v>
      </c>
      <c r="G114" s="177">
        <v>0</v>
      </c>
      <c r="H114" s="177">
        <v>0</v>
      </c>
      <c r="I114" s="177">
        <v>0</v>
      </c>
      <c r="J114" s="177">
        <v>0</v>
      </c>
      <c r="K114" s="177">
        <v>0</v>
      </c>
      <c r="L114" s="177">
        <v>0</v>
      </c>
      <c r="M114" s="177">
        <v>0</v>
      </c>
      <c r="N114" s="177">
        <v>0</v>
      </c>
    </row>
    <row r="115" spans="1:14" x14ac:dyDescent="0.2">
      <c r="A115" s="147">
        <v>1661</v>
      </c>
      <c r="B115" s="147">
        <v>11</v>
      </c>
      <c r="C115" s="147">
        <v>2014</v>
      </c>
      <c r="D115" s="147">
        <v>2</v>
      </c>
      <c r="E115" s="147">
        <v>1</v>
      </c>
      <c r="F115" s="147">
        <v>14</v>
      </c>
      <c r="G115" s="177">
        <v>0</v>
      </c>
      <c r="H115" s="177">
        <v>0</v>
      </c>
      <c r="I115" s="177">
        <v>0</v>
      </c>
      <c r="J115" s="177">
        <v>0</v>
      </c>
      <c r="K115" s="177">
        <v>0</v>
      </c>
      <c r="L115" s="177">
        <v>0</v>
      </c>
      <c r="M115" s="177">
        <v>0</v>
      </c>
      <c r="N115" s="177">
        <v>0</v>
      </c>
    </row>
    <row r="116" spans="1:14" x14ac:dyDescent="0.2">
      <c r="A116" s="147">
        <v>1661</v>
      </c>
      <c r="B116" s="147">
        <v>11</v>
      </c>
      <c r="C116" s="147">
        <v>2014</v>
      </c>
      <c r="D116" s="147">
        <v>2</v>
      </c>
      <c r="E116" s="147">
        <v>1</v>
      </c>
      <c r="F116" s="147">
        <v>15</v>
      </c>
      <c r="G116" s="177">
        <v>0</v>
      </c>
      <c r="H116" s="177">
        <v>0</v>
      </c>
      <c r="I116" s="177">
        <v>0</v>
      </c>
      <c r="J116" s="177">
        <v>0</v>
      </c>
      <c r="K116" s="177">
        <v>0</v>
      </c>
      <c r="L116" s="177">
        <v>0</v>
      </c>
      <c r="M116" s="177">
        <v>0</v>
      </c>
      <c r="N116" s="177">
        <v>0</v>
      </c>
    </row>
    <row r="117" spans="1:14" x14ac:dyDescent="0.2">
      <c r="A117" s="147">
        <v>1661</v>
      </c>
      <c r="B117" s="147">
        <v>11</v>
      </c>
      <c r="C117" s="147">
        <v>2014</v>
      </c>
      <c r="D117" s="147">
        <v>2</v>
      </c>
      <c r="E117" s="147">
        <v>1</v>
      </c>
      <c r="F117" s="147">
        <v>16</v>
      </c>
      <c r="G117" s="177">
        <v>0</v>
      </c>
      <c r="H117" s="177">
        <v>0</v>
      </c>
      <c r="I117" s="177">
        <v>0</v>
      </c>
      <c r="J117" s="177">
        <v>0</v>
      </c>
      <c r="K117" s="177">
        <v>0</v>
      </c>
      <c r="L117" s="177">
        <v>0</v>
      </c>
      <c r="M117" s="177">
        <v>0</v>
      </c>
      <c r="N117" s="177">
        <v>0</v>
      </c>
    </row>
    <row r="118" spans="1:14" x14ac:dyDescent="0.2">
      <c r="A118" s="147">
        <v>1661</v>
      </c>
      <c r="B118" s="147">
        <v>11</v>
      </c>
      <c r="C118" s="147">
        <v>2014</v>
      </c>
      <c r="D118" s="147">
        <v>2</v>
      </c>
      <c r="E118" s="147">
        <v>1</v>
      </c>
      <c r="F118" s="147">
        <v>17</v>
      </c>
      <c r="G118" s="177">
        <v>0</v>
      </c>
      <c r="H118" s="177">
        <v>0</v>
      </c>
      <c r="I118" s="177">
        <v>0</v>
      </c>
      <c r="J118" s="177">
        <v>0</v>
      </c>
      <c r="K118" s="177">
        <v>0</v>
      </c>
      <c r="L118" s="177">
        <v>0</v>
      </c>
      <c r="M118" s="177">
        <v>0</v>
      </c>
      <c r="N118" s="177">
        <v>0</v>
      </c>
    </row>
    <row r="119" spans="1:14" x14ac:dyDescent="0.2">
      <c r="A119" s="147">
        <v>1661</v>
      </c>
      <c r="B119" s="147">
        <v>11</v>
      </c>
      <c r="C119" s="147">
        <v>2014</v>
      </c>
      <c r="D119" s="147">
        <v>2</v>
      </c>
      <c r="E119" s="147">
        <v>1</v>
      </c>
      <c r="F119" s="147">
        <v>18</v>
      </c>
      <c r="G119" s="177">
        <v>0</v>
      </c>
      <c r="H119" s="177">
        <v>0</v>
      </c>
      <c r="I119" s="177">
        <v>0</v>
      </c>
      <c r="J119" s="177">
        <v>0</v>
      </c>
      <c r="K119" s="177">
        <v>0</v>
      </c>
      <c r="L119" s="177">
        <v>0</v>
      </c>
      <c r="M119" s="177">
        <v>0</v>
      </c>
      <c r="N119" s="177">
        <v>0</v>
      </c>
    </row>
    <row r="120" spans="1:14" x14ac:dyDescent="0.2">
      <c r="A120" s="147">
        <v>1661</v>
      </c>
      <c r="B120" s="147">
        <v>11</v>
      </c>
      <c r="C120" s="147">
        <v>2014</v>
      </c>
      <c r="D120" s="147">
        <v>2</v>
      </c>
      <c r="E120" s="147">
        <v>1</v>
      </c>
      <c r="F120" s="147">
        <v>19</v>
      </c>
      <c r="G120" s="177">
        <v>0</v>
      </c>
      <c r="H120" s="177">
        <v>0</v>
      </c>
      <c r="I120" s="177">
        <v>0</v>
      </c>
      <c r="J120" s="177">
        <v>0</v>
      </c>
      <c r="K120" s="177">
        <v>0</v>
      </c>
      <c r="L120" s="177">
        <v>0</v>
      </c>
      <c r="M120" s="177">
        <v>0</v>
      </c>
      <c r="N120" s="177">
        <v>0</v>
      </c>
    </row>
    <row r="121" spans="1:14" x14ac:dyDescent="0.2">
      <c r="A121" s="147">
        <v>1661</v>
      </c>
      <c r="B121" s="147">
        <v>11</v>
      </c>
      <c r="C121" s="147">
        <v>2014</v>
      </c>
      <c r="D121" s="147">
        <v>2</v>
      </c>
      <c r="E121" s="147">
        <v>1</v>
      </c>
      <c r="F121" s="147">
        <v>20</v>
      </c>
      <c r="G121" s="177">
        <v>0</v>
      </c>
      <c r="H121" s="177">
        <v>0</v>
      </c>
      <c r="I121" s="177">
        <v>0</v>
      </c>
      <c r="J121" s="177">
        <v>0</v>
      </c>
      <c r="K121" s="177">
        <v>0</v>
      </c>
      <c r="L121" s="177">
        <v>0</v>
      </c>
      <c r="M121" s="177">
        <v>0</v>
      </c>
      <c r="N121" s="177">
        <v>0</v>
      </c>
    </row>
    <row r="122" spans="1:14" x14ac:dyDescent="0.2">
      <c r="A122" s="147">
        <v>1661</v>
      </c>
      <c r="B122" s="147">
        <v>11</v>
      </c>
      <c r="C122" s="147">
        <v>2014</v>
      </c>
      <c r="D122" s="147">
        <v>2</v>
      </c>
      <c r="E122" s="147">
        <v>1</v>
      </c>
      <c r="F122" s="147">
        <v>21</v>
      </c>
      <c r="G122" s="177">
        <v>14</v>
      </c>
      <c r="H122" s="177">
        <v>5</v>
      </c>
      <c r="I122" s="177">
        <v>0</v>
      </c>
      <c r="J122" s="177">
        <v>0</v>
      </c>
      <c r="K122" s="177">
        <v>0</v>
      </c>
      <c r="L122" s="177">
        <v>0</v>
      </c>
      <c r="M122" s="177">
        <v>0</v>
      </c>
      <c r="N122" s="177">
        <v>0</v>
      </c>
    </row>
    <row r="123" spans="1:14" x14ac:dyDescent="0.2">
      <c r="A123" s="147">
        <v>1661</v>
      </c>
      <c r="B123" s="147">
        <v>11</v>
      </c>
      <c r="C123" s="147">
        <v>2014</v>
      </c>
      <c r="D123" s="147">
        <v>2</v>
      </c>
      <c r="E123" s="147">
        <v>2</v>
      </c>
      <c r="F123" s="147">
        <v>22</v>
      </c>
      <c r="G123" s="177">
        <v>0</v>
      </c>
      <c r="H123" s="177">
        <v>0</v>
      </c>
      <c r="I123" s="177">
        <v>0</v>
      </c>
      <c r="J123" s="177">
        <v>0</v>
      </c>
      <c r="K123" s="177">
        <v>0</v>
      </c>
      <c r="L123" s="177">
        <v>0</v>
      </c>
      <c r="M123" s="177">
        <v>0</v>
      </c>
      <c r="N123" s="177">
        <v>0</v>
      </c>
    </row>
    <row r="124" spans="1:14" x14ac:dyDescent="0.2">
      <c r="A124" s="147">
        <v>1661</v>
      </c>
      <c r="B124" s="147">
        <v>11</v>
      </c>
      <c r="C124" s="147">
        <v>2014</v>
      </c>
      <c r="D124" s="147">
        <v>2</v>
      </c>
      <c r="E124" s="147">
        <v>2</v>
      </c>
      <c r="F124" s="147">
        <v>23</v>
      </c>
      <c r="G124" s="177">
        <v>37</v>
      </c>
      <c r="H124" s="177">
        <v>10</v>
      </c>
      <c r="I124" s="177">
        <v>73</v>
      </c>
      <c r="J124" s="177">
        <v>28</v>
      </c>
      <c r="K124" s="177">
        <v>0</v>
      </c>
      <c r="L124" s="177">
        <v>0</v>
      </c>
      <c r="M124" s="177">
        <v>0</v>
      </c>
      <c r="N124" s="177">
        <v>0</v>
      </c>
    </row>
    <row r="125" spans="1:14" x14ac:dyDescent="0.2">
      <c r="A125" s="147">
        <v>1661</v>
      </c>
      <c r="B125" s="147">
        <v>11</v>
      </c>
      <c r="C125" s="147">
        <v>2014</v>
      </c>
      <c r="D125" s="147">
        <v>2</v>
      </c>
      <c r="E125" s="147">
        <v>2</v>
      </c>
      <c r="F125" s="147">
        <v>24</v>
      </c>
      <c r="G125" s="177">
        <v>23</v>
      </c>
      <c r="H125" s="177">
        <v>7</v>
      </c>
      <c r="I125" s="177">
        <v>0</v>
      </c>
      <c r="J125" s="177">
        <v>0</v>
      </c>
      <c r="K125" s="177">
        <v>0</v>
      </c>
      <c r="L125" s="177">
        <v>0</v>
      </c>
      <c r="M125" s="177">
        <v>0</v>
      </c>
      <c r="N125" s="177">
        <v>0</v>
      </c>
    </row>
    <row r="126" spans="1:14" x14ac:dyDescent="0.2">
      <c r="A126" s="147">
        <v>1661</v>
      </c>
      <c r="B126" s="147">
        <v>11</v>
      </c>
      <c r="C126" s="147">
        <v>2014</v>
      </c>
      <c r="D126" s="147">
        <v>2</v>
      </c>
      <c r="E126" s="147">
        <v>2</v>
      </c>
      <c r="F126" s="147">
        <v>25</v>
      </c>
      <c r="G126" s="177">
        <v>23</v>
      </c>
      <c r="H126" s="177">
        <v>7</v>
      </c>
      <c r="I126" s="177">
        <v>0</v>
      </c>
      <c r="J126" s="177">
        <v>0</v>
      </c>
      <c r="K126" s="177">
        <v>0</v>
      </c>
      <c r="L126" s="177">
        <v>0</v>
      </c>
      <c r="M126" s="177">
        <v>0</v>
      </c>
      <c r="N126" s="177">
        <v>0</v>
      </c>
    </row>
    <row r="127" spans="1:14" x14ac:dyDescent="0.2">
      <c r="A127" s="147">
        <v>1661</v>
      </c>
      <c r="B127" s="147">
        <v>11</v>
      </c>
      <c r="C127" s="147">
        <v>2014</v>
      </c>
      <c r="D127" s="147">
        <v>2</v>
      </c>
      <c r="E127" s="147">
        <v>2</v>
      </c>
      <c r="F127" s="147">
        <v>26</v>
      </c>
      <c r="G127" s="177">
        <v>0</v>
      </c>
      <c r="H127" s="177">
        <v>0</v>
      </c>
      <c r="I127" s="177">
        <v>0</v>
      </c>
      <c r="J127" s="177">
        <v>0</v>
      </c>
      <c r="K127" s="177">
        <v>0</v>
      </c>
      <c r="L127" s="177">
        <v>0</v>
      </c>
      <c r="M127" s="177">
        <v>0</v>
      </c>
      <c r="N127" s="177">
        <v>0</v>
      </c>
    </row>
    <row r="128" spans="1:14" x14ac:dyDescent="0.2">
      <c r="A128" s="147">
        <v>1661</v>
      </c>
      <c r="B128" s="147">
        <v>11</v>
      </c>
      <c r="C128" s="147">
        <v>2014</v>
      </c>
      <c r="D128" s="147">
        <v>2</v>
      </c>
      <c r="E128" s="147">
        <v>2</v>
      </c>
      <c r="F128" s="147">
        <v>27</v>
      </c>
      <c r="G128" s="177">
        <v>0</v>
      </c>
      <c r="H128" s="177">
        <v>0</v>
      </c>
      <c r="I128" s="177">
        <v>0</v>
      </c>
      <c r="J128" s="177">
        <v>0</v>
      </c>
      <c r="K128" s="177">
        <v>0</v>
      </c>
      <c r="L128" s="177">
        <v>0</v>
      </c>
      <c r="M128" s="177">
        <v>0</v>
      </c>
      <c r="N128" s="177">
        <v>0</v>
      </c>
    </row>
    <row r="129" spans="1:14" x14ac:dyDescent="0.2">
      <c r="A129" s="147">
        <v>1661</v>
      </c>
      <c r="B129" s="147">
        <v>11</v>
      </c>
      <c r="C129" s="147">
        <v>2014</v>
      </c>
      <c r="D129" s="147">
        <v>2</v>
      </c>
      <c r="E129" s="147">
        <v>2</v>
      </c>
      <c r="F129" s="147">
        <v>28</v>
      </c>
      <c r="G129" s="177">
        <v>0</v>
      </c>
      <c r="H129" s="177">
        <v>0</v>
      </c>
      <c r="I129" s="177">
        <v>0</v>
      </c>
      <c r="J129" s="177">
        <v>0</v>
      </c>
      <c r="K129" s="177">
        <v>0</v>
      </c>
      <c r="L129" s="177">
        <v>0</v>
      </c>
      <c r="M129" s="177">
        <v>0</v>
      </c>
      <c r="N129" s="177">
        <v>0</v>
      </c>
    </row>
    <row r="130" spans="1:14" x14ac:dyDescent="0.2">
      <c r="A130" s="147">
        <v>1661</v>
      </c>
      <c r="B130" s="147">
        <v>11</v>
      </c>
      <c r="C130" s="147">
        <v>2014</v>
      </c>
      <c r="D130" s="147">
        <v>2</v>
      </c>
      <c r="E130" s="147">
        <v>2</v>
      </c>
      <c r="F130" s="147">
        <v>29</v>
      </c>
      <c r="G130" s="177">
        <v>0</v>
      </c>
      <c r="H130" s="177">
        <v>0</v>
      </c>
      <c r="I130" s="177">
        <v>8</v>
      </c>
      <c r="J130" s="177">
        <v>3</v>
      </c>
      <c r="K130" s="177">
        <v>0</v>
      </c>
      <c r="L130" s="177">
        <v>0</v>
      </c>
      <c r="M130" s="177">
        <v>0</v>
      </c>
      <c r="N130" s="177">
        <v>0</v>
      </c>
    </row>
    <row r="131" spans="1:14" x14ac:dyDescent="0.2">
      <c r="A131" s="147">
        <v>1661</v>
      </c>
      <c r="B131" s="147">
        <v>11</v>
      </c>
      <c r="C131" s="147">
        <v>2014</v>
      </c>
      <c r="D131" s="147">
        <v>2</v>
      </c>
      <c r="E131" s="147">
        <v>2</v>
      </c>
      <c r="F131" s="147">
        <v>30</v>
      </c>
      <c r="G131" s="177">
        <v>0</v>
      </c>
      <c r="H131" s="177">
        <v>0</v>
      </c>
      <c r="I131" s="177">
        <v>1</v>
      </c>
      <c r="J131" s="177">
        <v>0</v>
      </c>
      <c r="K131" s="177">
        <v>0</v>
      </c>
      <c r="L131" s="177">
        <v>0</v>
      </c>
      <c r="M131" s="177">
        <v>0</v>
      </c>
      <c r="N131" s="177">
        <v>0</v>
      </c>
    </row>
    <row r="132" spans="1:14" x14ac:dyDescent="0.2">
      <c r="A132" s="147">
        <v>1661</v>
      </c>
      <c r="B132" s="147">
        <v>11</v>
      </c>
      <c r="C132" s="147">
        <v>2014</v>
      </c>
      <c r="D132" s="147">
        <v>2</v>
      </c>
      <c r="E132" s="147">
        <v>2</v>
      </c>
      <c r="F132" s="147">
        <v>31</v>
      </c>
      <c r="G132" s="177">
        <v>2</v>
      </c>
      <c r="H132" s="177">
        <v>0</v>
      </c>
      <c r="I132" s="177">
        <v>7</v>
      </c>
      <c r="J132" s="177">
        <v>1</v>
      </c>
      <c r="K132" s="177">
        <v>0</v>
      </c>
      <c r="L132" s="177">
        <v>0</v>
      </c>
      <c r="M132" s="177">
        <v>0</v>
      </c>
      <c r="N132" s="177">
        <v>0</v>
      </c>
    </row>
    <row r="133" spans="1:14" x14ac:dyDescent="0.2">
      <c r="A133" s="147">
        <v>1661</v>
      </c>
      <c r="B133" s="147">
        <v>11</v>
      </c>
      <c r="C133" s="147">
        <v>2014</v>
      </c>
      <c r="D133" s="147">
        <v>3</v>
      </c>
      <c r="E133" s="147">
        <v>1</v>
      </c>
      <c r="F133" s="147">
        <v>1</v>
      </c>
      <c r="G133" s="177">
        <v>641</v>
      </c>
      <c r="H133" s="177">
        <v>25</v>
      </c>
      <c r="I133" s="177">
        <v>16</v>
      </c>
      <c r="J133" s="177">
        <v>244</v>
      </c>
      <c r="K133" s="177">
        <v>428</v>
      </c>
      <c r="L133" s="177">
        <v>51</v>
      </c>
      <c r="M133" s="177">
        <v>0</v>
      </c>
      <c r="N133" s="177">
        <v>0</v>
      </c>
    </row>
    <row r="134" spans="1:14" x14ac:dyDescent="0.2">
      <c r="A134" s="147">
        <v>1661</v>
      </c>
      <c r="B134" s="147">
        <v>11</v>
      </c>
      <c r="C134" s="147">
        <v>2014</v>
      </c>
      <c r="D134" s="147">
        <v>3</v>
      </c>
      <c r="E134" s="147">
        <v>1</v>
      </c>
      <c r="F134" s="147">
        <v>2</v>
      </c>
      <c r="G134" s="177">
        <v>638</v>
      </c>
      <c r="H134" s="177">
        <v>22</v>
      </c>
      <c r="I134" s="177">
        <v>16</v>
      </c>
      <c r="J134" s="177">
        <v>244</v>
      </c>
      <c r="K134" s="177">
        <v>428</v>
      </c>
      <c r="L134" s="177">
        <v>51</v>
      </c>
      <c r="M134" s="177">
        <v>0</v>
      </c>
      <c r="N134" s="177">
        <v>0</v>
      </c>
    </row>
    <row r="135" spans="1:14" x14ac:dyDescent="0.2">
      <c r="A135" s="147">
        <v>1661</v>
      </c>
      <c r="B135" s="147">
        <v>11</v>
      </c>
      <c r="C135" s="147">
        <v>2014</v>
      </c>
      <c r="D135" s="147">
        <v>3</v>
      </c>
      <c r="E135" s="147">
        <v>1</v>
      </c>
      <c r="F135" s="147">
        <v>3</v>
      </c>
      <c r="G135" s="177">
        <v>3</v>
      </c>
      <c r="H135" s="177">
        <v>3</v>
      </c>
      <c r="I135" s="177">
        <v>0</v>
      </c>
      <c r="J135" s="177">
        <v>0</v>
      </c>
      <c r="K135" s="177">
        <v>0</v>
      </c>
      <c r="L135" s="177">
        <v>0</v>
      </c>
      <c r="M135" s="177">
        <v>0</v>
      </c>
      <c r="N135" s="177">
        <v>0</v>
      </c>
    </row>
    <row r="136" spans="1:14" x14ac:dyDescent="0.2">
      <c r="A136" s="147">
        <v>1661</v>
      </c>
      <c r="B136" s="147">
        <v>11</v>
      </c>
      <c r="C136" s="147">
        <v>2014</v>
      </c>
      <c r="D136" s="147">
        <v>3</v>
      </c>
      <c r="E136" s="147">
        <v>1</v>
      </c>
      <c r="F136" s="147">
        <v>4</v>
      </c>
      <c r="G136" s="177">
        <v>3</v>
      </c>
      <c r="H136" s="177">
        <v>3</v>
      </c>
      <c r="I136" s="177">
        <v>0</v>
      </c>
      <c r="J136" s="177">
        <v>0</v>
      </c>
      <c r="K136" s="177">
        <v>0</v>
      </c>
      <c r="L136" s="177">
        <v>0</v>
      </c>
      <c r="M136" s="177">
        <v>0</v>
      </c>
      <c r="N136" s="177">
        <v>0</v>
      </c>
    </row>
    <row r="137" spans="1:14" x14ac:dyDescent="0.2">
      <c r="A137" s="147">
        <v>1661</v>
      </c>
      <c r="B137" s="147">
        <v>11</v>
      </c>
      <c r="C137" s="147">
        <v>2014</v>
      </c>
      <c r="D137" s="147">
        <v>3</v>
      </c>
      <c r="E137" s="147">
        <v>1</v>
      </c>
      <c r="F137" s="147">
        <v>5</v>
      </c>
      <c r="G137" s="177">
        <v>0</v>
      </c>
      <c r="H137" s="177">
        <v>0</v>
      </c>
      <c r="I137" s="177">
        <v>0</v>
      </c>
      <c r="J137" s="177">
        <v>0</v>
      </c>
      <c r="K137" s="177">
        <v>0</v>
      </c>
      <c r="L137" s="177">
        <v>0</v>
      </c>
      <c r="M137" s="177">
        <v>0</v>
      </c>
      <c r="N137" s="177">
        <v>0</v>
      </c>
    </row>
    <row r="138" spans="1:14" x14ac:dyDescent="0.2">
      <c r="A138" s="147">
        <v>1661</v>
      </c>
      <c r="B138" s="147">
        <v>11</v>
      </c>
      <c r="C138" s="147">
        <v>2014</v>
      </c>
      <c r="D138" s="147">
        <v>3</v>
      </c>
      <c r="E138" s="147">
        <v>1</v>
      </c>
      <c r="F138" s="147">
        <v>6</v>
      </c>
      <c r="G138" s="177">
        <v>0</v>
      </c>
      <c r="H138" s="177">
        <v>0</v>
      </c>
      <c r="I138" s="177">
        <v>0</v>
      </c>
      <c r="J138" s="177">
        <v>0</v>
      </c>
      <c r="K138" s="177">
        <v>0</v>
      </c>
      <c r="L138" s="177">
        <v>0</v>
      </c>
      <c r="M138" s="177">
        <v>0</v>
      </c>
      <c r="N138" s="177">
        <v>0</v>
      </c>
    </row>
    <row r="139" spans="1:14" x14ac:dyDescent="0.2">
      <c r="A139" s="147">
        <v>1661</v>
      </c>
      <c r="B139" s="147">
        <v>11</v>
      </c>
      <c r="C139" s="147">
        <v>2014</v>
      </c>
      <c r="D139" s="147">
        <v>3</v>
      </c>
      <c r="E139" s="147">
        <v>1</v>
      </c>
      <c r="F139" s="147">
        <v>7</v>
      </c>
      <c r="G139" s="177">
        <v>29</v>
      </c>
      <c r="H139" s="177">
        <v>0</v>
      </c>
      <c r="I139" s="177">
        <v>0</v>
      </c>
      <c r="J139" s="177">
        <v>3</v>
      </c>
      <c r="K139" s="177">
        <v>21</v>
      </c>
      <c r="L139" s="177">
        <v>0</v>
      </c>
      <c r="M139" s="177">
        <v>0</v>
      </c>
      <c r="N139" s="177">
        <v>0</v>
      </c>
    </row>
    <row r="140" spans="1:14" x14ac:dyDescent="0.2">
      <c r="A140" s="147">
        <v>1661</v>
      </c>
      <c r="B140" s="147">
        <v>11</v>
      </c>
      <c r="C140" s="147">
        <v>2014</v>
      </c>
      <c r="D140" s="147">
        <v>3</v>
      </c>
      <c r="E140" s="147">
        <v>1</v>
      </c>
      <c r="F140" s="147">
        <v>8</v>
      </c>
      <c r="G140" s="177">
        <v>0</v>
      </c>
      <c r="H140" s="177">
        <v>0</v>
      </c>
      <c r="I140" s="177">
        <v>0</v>
      </c>
      <c r="J140" s="177">
        <v>0</v>
      </c>
      <c r="K140" s="177">
        <v>0</v>
      </c>
      <c r="L140" s="177">
        <v>0</v>
      </c>
      <c r="M140" s="177">
        <v>0</v>
      </c>
      <c r="N140" s="177">
        <v>0</v>
      </c>
    </row>
    <row r="141" spans="1:14" x14ac:dyDescent="0.2">
      <c r="A141" s="147">
        <v>1661</v>
      </c>
      <c r="B141" s="147">
        <v>11</v>
      </c>
      <c r="C141" s="147">
        <v>2014</v>
      </c>
      <c r="D141" s="147">
        <v>3</v>
      </c>
      <c r="E141" s="147">
        <v>2</v>
      </c>
      <c r="F141" s="147">
        <v>9</v>
      </c>
      <c r="G141" s="177">
        <v>979</v>
      </c>
      <c r="H141" s="177">
        <v>483</v>
      </c>
      <c r="I141" s="177">
        <v>6</v>
      </c>
      <c r="J141" s="177">
        <v>3</v>
      </c>
      <c r="K141" s="177">
        <v>0</v>
      </c>
      <c r="L141" s="177">
        <v>0</v>
      </c>
      <c r="M141" s="177">
        <v>0</v>
      </c>
      <c r="N141" s="177">
        <v>0</v>
      </c>
    </row>
    <row r="142" spans="1:14" x14ac:dyDescent="0.2">
      <c r="A142" s="147">
        <v>1661</v>
      </c>
      <c r="B142" s="147">
        <v>11</v>
      </c>
      <c r="C142" s="147">
        <v>2014</v>
      </c>
      <c r="D142" s="147">
        <v>3</v>
      </c>
      <c r="E142" s="147">
        <v>2</v>
      </c>
      <c r="F142" s="147">
        <v>10</v>
      </c>
      <c r="G142" s="177">
        <v>832</v>
      </c>
      <c r="H142" s="177">
        <v>385</v>
      </c>
      <c r="I142" s="177">
        <v>18</v>
      </c>
      <c r="J142" s="177">
        <v>6</v>
      </c>
      <c r="K142" s="177">
        <v>0</v>
      </c>
      <c r="L142" s="177">
        <v>0</v>
      </c>
      <c r="M142" s="177">
        <v>0</v>
      </c>
      <c r="N142" s="177">
        <v>0</v>
      </c>
    </row>
    <row r="143" spans="1:14" x14ac:dyDescent="0.2">
      <c r="A143" s="147">
        <v>1661</v>
      </c>
      <c r="B143" s="147">
        <v>11</v>
      </c>
      <c r="C143" s="147">
        <v>2014</v>
      </c>
      <c r="D143" s="147">
        <v>3</v>
      </c>
      <c r="E143" s="147">
        <v>2</v>
      </c>
      <c r="F143" s="147">
        <v>11</v>
      </c>
      <c r="G143" s="177">
        <v>23</v>
      </c>
      <c r="H143" s="177">
        <v>13</v>
      </c>
      <c r="I143" s="177">
        <v>0</v>
      </c>
      <c r="J143" s="177">
        <v>0</v>
      </c>
      <c r="K143" s="177">
        <v>0</v>
      </c>
      <c r="L143" s="177">
        <v>0</v>
      </c>
      <c r="M143" s="177">
        <v>0</v>
      </c>
      <c r="N143" s="177">
        <v>0</v>
      </c>
    </row>
    <row r="144" spans="1:14" x14ac:dyDescent="0.2">
      <c r="A144" s="147">
        <v>1661</v>
      </c>
      <c r="B144" s="147">
        <v>11</v>
      </c>
      <c r="C144" s="147">
        <v>2014</v>
      </c>
      <c r="D144" s="147">
        <v>3</v>
      </c>
      <c r="E144" s="147">
        <v>2</v>
      </c>
      <c r="F144" s="147">
        <v>12</v>
      </c>
      <c r="G144" s="177">
        <v>1556</v>
      </c>
      <c r="H144" s="177">
        <v>823</v>
      </c>
      <c r="I144" s="177">
        <v>14</v>
      </c>
      <c r="J144" s="177">
        <v>5</v>
      </c>
      <c r="K144" s="177">
        <v>0</v>
      </c>
      <c r="L144" s="177">
        <v>0</v>
      </c>
      <c r="M144" s="177">
        <v>0</v>
      </c>
      <c r="N144" s="177">
        <v>0</v>
      </c>
    </row>
    <row r="145" spans="1:14" x14ac:dyDescent="0.2">
      <c r="A145" s="147">
        <v>1661</v>
      </c>
      <c r="B145" s="147">
        <v>11</v>
      </c>
      <c r="C145" s="147">
        <v>2014</v>
      </c>
      <c r="D145" s="147">
        <v>3</v>
      </c>
      <c r="E145" s="147">
        <v>2</v>
      </c>
      <c r="F145" s="147">
        <v>13</v>
      </c>
      <c r="G145" s="177">
        <v>4369</v>
      </c>
      <c r="H145" s="177">
        <v>2226</v>
      </c>
      <c r="I145" s="177">
        <v>46</v>
      </c>
      <c r="J145" s="177">
        <v>26</v>
      </c>
      <c r="K145" s="177">
        <v>0</v>
      </c>
      <c r="L145" s="177">
        <v>0</v>
      </c>
      <c r="M145" s="177">
        <v>0</v>
      </c>
      <c r="N145" s="177">
        <v>0</v>
      </c>
    </row>
    <row r="146" spans="1:14" x14ac:dyDescent="0.2">
      <c r="A146" s="147">
        <v>1661</v>
      </c>
      <c r="B146" s="147">
        <v>11</v>
      </c>
      <c r="C146" s="147">
        <v>2014</v>
      </c>
      <c r="D146" s="147">
        <v>4</v>
      </c>
      <c r="E146" s="147">
        <v>1</v>
      </c>
      <c r="F146" s="147">
        <v>1</v>
      </c>
      <c r="G146" s="177">
        <v>0</v>
      </c>
      <c r="H146" s="177">
        <v>0</v>
      </c>
      <c r="I146" s="177">
        <v>0</v>
      </c>
      <c r="J146" s="177">
        <v>0</v>
      </c>
      <c r="K146" s="177">
        <v>0</v>
      </c>
      <c r="L146" s="177">
        <v>0</v>
      </c>
      <c r="M146" s="177">
        <v>0</v>
      </c>
      <c r="N146" s="177">
        <v>0</v>
      </c>
    </row>
    <row r="147" spans="1:14" x14ac:dyDescent="0.2">
      <c r="A147" s="147">
        <v>1661</v>
      </c>
      <c r="B147" s="147">
        <v>11</v>
      </c>
      <c r="C147" s="147">
        <v>2014</v>
      </c>
      <c r="D147" s="147">
        <v>4</v>
      </c>
      <c r="E147" s="147">
        <v>1</v>
      </c>
      <c r="F147" s="147">
        <v>2</v>
      </c>
      <c r="G147" s="177">
        <v>0</v>
      </c>
      <c r="H147" s="177">
        <v>0</v>
      </c>
      <c r="I147" s="177">
        <v>0</v>
      </c>
      <c r="J147" s="177">
        <v>0</v>
      </c>
      <c r="K147" s="177">
        <v>0</v>
      </c>
      <c r="L147" s="177">
        <v>0</v>
      </c>
      <c r="M147" s="177">
        <v>0</v>
      </c>
      <c r="N147" s="177">
        <v>0</v>
      </c>
    </row>
    <row r="148" spans="1:14" x14ac:dyDescent="0.2">
      <c r="A148" s="147">
        <v>1661</v>
      </c>
      <c r="B148" s="147">
        <v>11</v>
      </c>
      <c r="C148" s="147">
        <v>2014</v>
      </c>
      <c r="D148" s="147">
        <v>4</v>
      </c>
      <c r="E148" s="147">
        <v>1</v>
      </c>
      <c r="F148" s="147">
        <v>3</v>
      </c>
      <c r="G148" s="177">
        <v>0</v>
      </c>
      <c r="H148" s="177">
        <v>0</v>
      </c>
      <c r="I148" s="177">
        <v>0</v>
      </c>
      <c r="J148" s="177">
        <v>0</v>
      </c>
      <c r="K148" s="177">
        <v>0</v>
      </c>
      <c r="L148" s="177">
        <v>0</v>
      </c>
      <c r="M148" s="177">
        <v>0</v>
      </c>
      <c r="N148" s="177">
        <v>0</v>
      </c>
    </row>
    <row r="149" spans="1:14" x14ac:dyDescent="0.2">
      <c r="A149" s="147">
        <v>1661</v>
      </c>
      <c r="B149" s="147">
        <v>11</v>
      </c>
      <c r="C149" s="147">
        <v>2014</v>
      </c>
      <c r="D149" s="147">
        <v>5</v>
      </c>
      <c r="E149" s="147">
        <v>1</v>
      </c>
      <c r="F149" s="147">
        <v>1</v>
      </c>
      <c r="G149" s="177">
        <v>0</v>
      </c>
      <c r="H149" s="177">
        <v>0</v>
      </c>
      <c r="I149" s="177">
        <v>0</v>
      </c>
      <c r="J149" s="177">
        <v>0</v>
      </c>
      <c r="K149" s="177">
        <v>0</v>
      </c>
      <c r="L149" s="177">
        <v>0</v>
      </c>
      <c r="M149" s="177">
        <v>0</v>
      </c>
      <c r="N149" s="177">
        <v>0</v>
      </c>
    </row>
    <row r="150" spans="1:14" x14ac:dyDescent="0.2">
      <c r="A150" s="147">
        <v>1661</v>
      </c>
      <c r="B150" s="147">
        <v>11</v>
      </c>
      <c r="C150" s="147">
        <v>2014</v>
      </c>
      <c r="D150" s="147">
        <v>5</v>
      </c>
      <c r="E150" s="147">
        <v>1</v>
      </c>
      <c r="F150" s="147">
        <v>2</v>
      </c>
      <c r="G150" s="177">
        <v>0</v>
      </c>
      <c r="H150" s="177">
        <v>0</v>
      </c>
      <c r="I150" s="177">
        <v>0</v>
      </c>
      <c r="J150" s="177">
        <v>0</v>
      </c>
      <c r="K150" s="177">
        <v>0</v>
      </c>
      <c r="L150" s="177">
        <v>0</v>
      </c>
      <c r="M150" s="177">
        <v>0</v>
      </c>
      <c r="N150" s="177">
        <v>0</v>
      </c>
    </row>
    <row r="151" spans="1:14" x14ac:dyDescent="0.2">
      <c r="A151" s="148">
        <f>TRUNC(A148)</f>
        <v>1661</v>
      </c>
    </row>
  </sheetData>
  <mergeCells count="1">
    <mergeCell ref="P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16</vt:i4>
      </vt:variant>
    </vt:vector>
  </HeadingPairs>
  <TitlesOfParts>
    <vt:vector size="24" baseType="lpstr">
      <vt:lpstr>Otrzymane</vt:lpstr>
      <vt:lpstr>MPIPS-01_s1</vt:lpstr>
      <vt:lpstr>MPIPS-01_s2</vt:lpstr>
      <vt:lpstr>MPIPS-01_s3</vt:lpstr>
      <vt:lpstr>MPIPS-01_s4</vt:lpstr>
      <vt:lpstr>MPIPS-01_s5</vt:lpstr>
      <vt:lpstr>MPIPS-01_s6</vt:lpstr>
      <vt:lpstr>dane</vt:lpstr>
      <vt:lpstr>'MPIPS-01_s1'!Obszar_wydruku</vt:lpstr>
      <vt:lpstr>'MPIPS-01_s2'!Obszar_wydruku</vt:lpstr>
      <vt:lpstr>'MPIPS-01_s3'!Obszar_wydruku</vt:lpstr>
      <vt:lpstr>'MPIPS-01_s4'!Obszar_wydruku</vt:lpstr>
      <vt:lpstr>'MPIPS-01_s5'!Obszar_wydruku</vt:lpstr>
      <vt:lpstr>'MPIPS-01_s6'!Obszar_wydruku</vt:lpstr>
      <vt:lpstr>'MPIPS-01_s1'!TABLE_2</vt:lpstr>
      <vt:lpstr>'MPIPS-01_s2'!TABLE_3</vt:lpstr>
      <vt:lpstr>'MPIPS-01_s3'!TABLE_4</vt:lpstr>
      <vt:lpstr>'MPIPS-01_s4'!TABLE_4</vt:lpstr>
      <vt:lpstr>'MPIPS-01_s6'!TABLE_5</vt:lpstr>
      <vt:lpstr>'MPIPS-01_s5'!TABLE_6</vt:lpstr>
      <vt:lpstr>'MPIPS-01_s6'!TABLE_6</vt:lpstr>
      <vt:lpstr>'MPIPS-01_s5'!TABLE_7</vt:lpstr>
      <vt:lpstr>'MPIPS-01_s6'!TABLE_7</vt:lpstr>
      <vt:lpstr>'MPIPS-01_s6'!TABLE_8</vt:lpstr>
    </vt:vector>
  </TitlesOfParts>
  <Company>PUP Opole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danych statystycznych</dc:title>
  <dc:creator>Wojciech Walbrecht</dc:creator>
  <cp:lastModifiedBy>Wojciech Walbrecht</cp:lastModifiedBy>
  <cp:lastPrinted>2014-12-05T14:15:19Z</cp:lastPrinted>
  <dcterms:created xsi:type="dcterms:W3CDTF">2005-02-08T08:16:58Z</dcterms:created>
  <dcterms:modified xsi:type="dcterms:W3CDTF">2014-12-05T14:15:22Z</dcterms:modified>
</cp:coreProperties>
</file>